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4"/>
  </bookViews>
  <sheets>
    <sheet name="источники2025" sheetId="26" r:id="rId1"/>
    <sheet name="доходы2025" sheetId="21" r:id="rId2"/>
    <sheet name="ведомственная2025" sheetId="20" r:id="rId3"/>
    <sheet name="функциональн.2025" sheetId="24" r:id="rId4"/>
    <sheet name="МЦП По ЦСР2025" sheetId="29" r:id="rId5"/>
  </sheets>
  <externalReferences>
    <externalReference r:id="rId6"/>
  </externalReferences>
  <definedNames>
    <definedName name="_xlnm.Print_Area" localSheetId="2">ведомственная2025!$A$1:$G$209</definedName>
    <definedName name="_xlnm.Print_Area" localSheetId="1">доходы2025!$A$1:$C$67</definedName>
    <definedName name="_xlnm.Print_Area" localSheetId="4">'МЦП По ЦСР2025'!$A$1:$D$163</definedName>
    <definedName name="_xlnm.Print_Area" localSheetId="3">функциональн.2025!$A$1:$D$54</definedName>
  </definedNames>
  <calcPr calcId="124519" refMode="R1C1"/>
</workbook>
</file>

<file path=xl/calcChain.xml><?xml version="1.0" encoding="utf-8"?>
<calcChain xmlns="http://schemas.openxmlformats.org/spreadsheetml/2006/main">
  <c r="D133" i="29"/>
  <c r="C24" i="21"/>
  <c r="C23" s="1"/>
  <c r="C47"/>
  <c r="C57"/>
  <c r="C48" s="1"/>
  <c r="D26" i="29"/>
  <c r="D34"/>
  <c r="D85"/>
  <c r="D117"/>
  <c r="D118"/>
  <c r="D138"/>
  <c r="D137" s="1"/>
  <c r="D90"/>
  <c r="D92"/>
  <c r="D145"/>
  <c r="D147"/>
  <c r="D148"/>
  <c r="D76"/>
  <c r="D47"/>
  <c r="D31"/>
  <c r="D40" i="24"/>
  <c r="G164" i="20"/>
  <c r="G42"/>
  <c r="D78" i="29"/>
  <c r="D79"/>
  <c r="D80"/>
  <c r="D84" l="1"/>
  <c r="D82" s="1"/>
  <c r="D61"/>
  <c r="D28"/>
  <c r="D135"/>
  <c r="D132" s="1"/>
  <c r="D27" i="24"/>
  <c r="G137" i="20"/>
  <c r="G112"/>
  <c r="G111" s="1"/>
  <c r="G110" s="1"/>
  <c r="G109" s="1"/>
  <c r="G93"/>
  <c r="G47"/>
  <c r="G49"/>
  <c r="D151" i="29"/>
  <c r="D150" s="1"/>
  <c r="G96" i="20"/>
  <c r="G46" l="1"/>
  <c r="G45" s="1"/>
  <c r="G44" s="1"/>
  <c r="D36" i="24"/>
  <c r="G136" i="20" l="1"/>
  <c r="D38" i="24"/>
  <c r="G144" i="20"/>
  <c r="G107"/>
  <c r="G106" s="1"/>
  <c r="G105" s="1"/>
  <c r="G104" s="1"/>
  <c r="G103" s="1"/>
  <c r="G70"/>
  <c r="G69" s="1"/>
  <c r="G67"/>
  <c r="G66" s="1"/>
  <c r="G59"/>
  <c r="G57" s="1"/>
  <c r="G58"/>
  <c r="G123"/>
  <c r="G122" s="1"/>
  <c r="C50" i="21"/>
  <c r="D37" i="29"/>
  <c r="G90" i="20"/>
  <c r="G100"/>
  <c r="C63" i="21"/>
  <c r="C62" s="1"/>
  <c r="D124" i="29"/>
  <c r="D122"/>
  <c r="D121" s="1"/>
  <c r="D119"/>
  <c r="D44" i="24"/>
  <c r="G30" i="20"/>
  <c r="G29" s="1"/>
  <c r="C30" i="21"/>
  <c r="D115" i="29"/>
  <c r="D113"/>
  <c r="D109"/>
  <c r="D108" s="1"/>
  <c r="G146" i="20"/>
  <c r="G119"/>
  <c r="G117"/>
  <c r="G98"/>
  <c r="G189"/>
  <c r="C36" i="21"/>
  <c r="C60"/>
  <c r="G159" i="20"/>
  <c r="G158" s="1"/>
  <c r="D74" i="29"/>
  <c r="G63" i="20"/>
  <c r="G62"/>
  <c r="G61" s="1"/>
  <c r="D106" i="29"/>
  <c r="D53" i="24"/>
  <c r="D50"/>
  <c r="G203" i="20"/>
  <c r="G188"/>
  <c r="F144" i="29"/>
  <c r="E144"/>
  <c r="G40" i="20"/>
  <c r="C58" i="21"/>
  <c r="D112" i="29" l="1"/>
  <c r="D111" s="1"/>
  <c r="G116" i="20"/>
  <c r="G115" s="1"/>
  <c r="G121"/>
  <c r="G114" s="1"/>
  <c r="G102" s="1"/>
  <c r="C55" i="21" l="1"/>
  <c r="C54" s="1"/>
  <c r="D70" i="29" l="1"/>
  <c r="D69" s="1"/>
  <c r="D68" s="1"/>
  <c r="D25" s="1"/>
  <c r="G196" i="20"/>
  <c r="D83" i="29" l="1"/>
  <c r="G192" i="20"/>
  <c r="G191"/>
  <c r="G35"/>
  <c r="G34" s="1"/>
  <c r="G177"/>
  <c r="G176" l="1"/>
  <c r="G175" s="1"/>
  <c r="G174" s="1"/>
  <c r="D25" i="26"/>
  <c r="D24" s="1"/>
  <c r="D153" i="29"/>
  <c r="G76" i="20" l="1"/>
  <c r="G75" s="1"/>
  <c r="G74" s="1"/>
  <c r="G73" s="1"/>
  <c r="G72" s="1"/>
  <c r="D28" i="26" l="1"/>
  <c r="D27" s="1"/>
  <c r="D23" l="1"/>
  <c r="G138" i="20"/>
  <c r="C52" i="21"/>
  <c r="C45"/>
  <c r="C44" s="1"/>
  <c r="C49" l="1"/>
  <c r="C38"/>
  <c r="C42"/>
  <c r="C40" s="1"/>
  <c r="C33"/>
  <c r="C29"/>
  <c r="G202" i="20"/>
  <c r="G201" s="1"/>
  <c r="G200" s="1"/>
  <c r="G199" s="1"/>
  <c r="G198" s="1"/>
  <c r="G172"/>
  <c r="G171" s="1"/>
  <c r="G170" s="1"/>
  <c r="G168"/>
  <c r="G167" s="1"/>
  <c r="G166" s="1"/>
  <c r="G154"/>
  <c r="G153" s="1"/>
  <c r="G142"/>
  <c r="G140"/>
  <c r="G134"/>
  <c r="G132" s="1"/>
  <c r="G131" s="1"/>
  <c r="G130" s="1"/>
  <c r="G133"/>
  <c r="G56"/>
  <c r="G55" s="1"/>
  <c r="G88"/>
  <c r="G87" s="1"/>
  <c r="G83"/>
  <c r="F157" i="29"/>
  <c r="E157"/>
  <c r="F156"/>
  <c r="E156"/>
  <c r="F152"/>
  <c r="F151" s="1"/>
  <c r="F150" s="1"/>
  <c r="E152"/>
  <c r="E151" s="1"/>
  <c r="E150" s="1"/>
  <c r="F142"/>
  <c r="E142"/>
  <c r="F140"/>
  <c r="E140"/>
  <c r="F139"/>
  <c r="E139"/>
  <c r="F131"/>
  <c r="F130" s="1"/>
  <c r="F129" s="1"/>
  <c r="E131"/>
  <c r="E130" s="1"/>
  <c r="E129" s="1"/>
  <c r="D130"/>
  <c r="D129" s="1"/>
  <c r="D128" s="1"/>
  <c r="D158" s="1"/>
  <c r="F113"/>
  <c r="F106" s="1"/>
  <c r="F105" s="1"/>
  <c r="F104" s="1"/>
  <c r="E113"/>
  <c r="E106" s="1"/>
  <c r="E105" s="1"/>
  <c r="E104" s="1"/>
  <c r="D105"/>
  <c r="D104" s="1"/>
  <c r="F103"/>
  <c r="F102" s="1"/>
  <c r="F101" s="1"/>
  <c r="F100" s="1"/>
  <c r="E103"/>
  <c r="E102" s="1"/>
  <c r="E101" s="1"/>
  <c r="E100" s="1"/>
  <c r="D102"/>
  <c r="D101" s="1"/>
  <c r="D100" s="1"/>
  <c r="F99"/>
  <c r="F98" s="1"/>
  <c r="F97" s="1"/>
  <c r="F96" s="1"/>
  <c r="E99"/>
  <c r="E98" s="1"/>
  <c r="E97" s="1"/>
  <c r="E96" s="1"/>
  <c r="D98"/>
  <c r="D97" s="1"/>
  <c r="D96" s="1"/>
  <c r="F89"/>
  <c r="F87" s="1"/>
  <c r="E89"/>
  <c r="E87" s="1"/>
  <c r="F86"/>
  <c r="F85" s="1"/>
  <c r="E86"/>
  <c r="E85" s="1"/>
  <c r="F72"/>
  <c r="F73"/>
  <c r="E73"/>
  <c r="E72"/>
  <c r="D72"/>
  <c r="F68"/>
  <c r="E68"/>
  <c r="F67"/>
  <c r="E67"/>
  <c r="F66"/>
  <c r="F65" s="1"/>
  <c r="E66"/>
  <c r="E65" s="1"/>
  <c r="D66"/>
  <c r="D65" s="1"/>
  <c r="F64"/>
  <c r="F63" s="1"/>
  <c r="E64"/>
  <c r="E63" s="1"/>
  <c r="D63"/>
  <c r="D62" s="1"/>
  <c r="F60"/>
  <c r="F59" s="1"/>
  <c r="F58" s="1"/>
  <c r="F57" s="1"/>
  <c r="E60"/>
  <c r="E59" s="1"/>
  <c r="E58" s="1"/>
  <c r="E57" s="1"/>
  <c r="D59"/>
  <c r="D58" s="1"/>
  <c r="D57" s="1"/>
  <c r="F56"/>
  <c r="F55" s="1"/>
  <c r="F54" s="1"/>
  <c r="F53" s="1"/>
  <c r="E56"/>
  <c r="E55" s="1"/>
  <c r="E54" s="1"/>
  <c r="E53" s="1"/>
  <c r="D55"/>
  <c r="D54" s="1"/>
  <c r="D53" s="1"/>
  <c r="F52"/>
  <c r="F51" s="1"/>
  <c r="F50" s="1"/>
  <c r="F49" s="1"/>
  <c r="E52"/>
  <c r="E51" s="1"/>
  <c r="E50" s="1"/>
  <c r="E49" s="1"/>
  <c r="D51"/>
  <c r="D50" s="1"/>
  <c r="D49" s="1"/>
  <c r="F36"/>
  <c r="F35" s="1"/>
  <c r="F34" s="1"/>
  <c r="F33" s="1"/>
  <c r="E36"/>
  <c r="E35" s="1"/>
  <c r="E34" s="1"/>
  <c r="E33" s="1"/>
  <c r="D35"/>
  <c r="D33" s="1"/>
  <c r="F30"/>
  <c r="F29" s="1"/>
  <c r="F28" s="1"/>
  <c r="F27" s="1"/>
  <c r="E30"/>
  <c r="E29" s="1"/>
  <c r="E28" s="1"/>
  <c r="E27" s="1"/>
  <c r="D29"/>
  <c r="G128" i="20"/>
  <c r="G127" s="1"/>
  <c r="G126" s="1"/>
  <c r="G53"/>
  <c r="G52" s="1"/>
  <c r="D30" i="26"/>
  <c r="G33" i="20"/>
  <c r="G32" s="1"/>
  <c r="G84"/>
  <c r="G82" s="1"/>
  <c r="G152"/>
  <c r="G151" s="1"/>
  <c r="D34" i="24"/>
  <c r="D47"/>
  <c r="C65" i="21" l="1"/>
  <c r="G157" i="20"/>
  <c r="D26" i="24"/>
  <c r="D27" i="29"/>
  <c r="G86" i="20"/>
  <c r="G81" s="1"/>
  <c r="F84" i="29"/>
  <c r="F83" s="1"/>
  <c r="F82" s="1"/>
  <c r="F138"/>
  <c r="F137" s="1"/>
  <c r="F128" s="1"/>
  <c r="G129" i="20"/>
  <c r="G187"/>
  <c r="G186" s="1"/>
  <c r="G185" s="1"/>
  <c r="G51"/>
  <c r="G28"/>
  <c r="G27" s="1"/>
  <c r="F26" i="29"/>
  <c r="F69"/>
  <c r="E69"/>
  <c r="E62"/>
  <c r="E61" s="1"/>
  <c r="F62"/>
  <c r="F61" s="1"/>
  <c r="E138"/>
  <c r="E137" s="1"/>
  <c r="E128" s="1"/>
  <c r="E26"/>
  <c r="C35" i="21"/>
  <c r="C32" s="1"/>
  <c r="C22" s="1"/>
  <c r="E84" i="29"/>
  <c r="E83" s="1"/>
  <c r="E82" s="1"/>
  <c r="G156" i="20" l="1"/>
  <c r="G150" s="1"/>
  <c r="G149" s="1"/>
  <c r="G26"/>
  <c r="G80"/>
  <c r="G79" s="1"/>
  <c r="G125"/>
  <c r="F25" i="29"/>
  <c r="F158" s="1"/>
  <c r="F159" s="1"/>
  <c r="E25"/>
  <c r="E158" s="1"/>
  <c r="E159" s="1"/>
  <c r="G25" i="20" l="1"/>
</calcChain>
</file>

<file path=xl/sharedStrings.xml><?xml version="1.0" encoding="utf-8"?>
<sst xmlns="http://schemas.openxmlformats.org/spreadsheetml/2006/main" count="1495" uniqueCount="474">
  <si>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</si>
  <si>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</si>
  <si>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</si>
  <si>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</si>
  <si>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</si>
  <si>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</si>
  <si>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</si>
  <si>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</si>
  <si>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</si>
  <si>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</si>
  <si>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</si>
  <si>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</si>
  <si>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</si>
  <si>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</si>
  <si>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</si>
  <si>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</si>
  <si>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</si>
  <si>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</si>
  <si>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</si>
  <si>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</si>
  <si>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</si>
  <si>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</si>
  <si>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</si>
  <si>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</si>
  <si>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</si>
  <si>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</si>
  <si>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</si>
  <si>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</si>
  <si>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</si>
  <si>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</si>
  <si>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</si>
  <si>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</si>
  <si>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</si>
  <si>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</si>
  <si>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</si>
  <si>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</si>
  <si>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</si>
  <si>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</si>
  <si>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</si>
  <si>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</si>
  <si>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</si>
  <si>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</si>
  <si>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</si>
  <si>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</si>
  <si>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</si>
  <si>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</si>
  <si>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</si>
  <si>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</si>
  <si>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</si>
  <si>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</si>
  <si>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</si>
  <si>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</si>
  <si>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</si>
  <si>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</si>
  <si>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</si>
  <si>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</si>
  <si>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</si>
  <si>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</si>
  <si>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</si>
  <si>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</si>
  <si>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</si>
  <si>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</si>
  <si>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</si>
  <si>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</si>
  <si>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</si>
  <si>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</si>
  <si>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</si>
  <si>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</si>
  <si>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</si>
  <si>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</si>
  <si>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</si>
  <si>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</si>
  <si>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</si>
  <si>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</si>
  <si>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</si>
  <si>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</si>
  <si>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</si>
  <si>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</si>
  <si>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</si>
  <si>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</si>
  <si>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</si>
  <si>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</si>
  <si>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</si>
  <si>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</si>
  <si>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</si>
  <si>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</si>
  <si>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</si>
  <si>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</si>
  <si>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</si>
  <si>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</si>
  <si>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</si>
  <si>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</si>
  <si>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</si>
  <si>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</si>
  <si>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</si>
  <si>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</si>
  <si>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</si>
  <si>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</si>
  <si>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</si>
  <si>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</si>
  <si>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</si>
  <si>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</si>
  <si>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</si>
  <si>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</si>
  <si>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</si>
  <si>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</si>
  <si>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</si>
  <si>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</si>
  <si>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</si>
  <si>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</si>
  <si>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</si>
  <si>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</si>
  <si>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</si>
  <si>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</si>
  <si>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</si>
  <si>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</si>
  <si>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</si>
  <si>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</si>
  <si>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</si>
  <si>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</si>
  <si>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</si>
  <si>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</si>
  <si>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</si>
  <si>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</si>
  <si>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</si>
  <si>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</si>
  <si>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</si>
  <si>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</si>
  <si>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</si>
  <si>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</si>
  <si>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</si>
  <si>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</si>
  <si>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</si>
  <si>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</si>
  <si>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</si>
  <si>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</si>
  <si>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</si>
  <si>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</si>
  <si>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</si>
  <si>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</si>
  <si>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</si>
  <si>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</si>
  <si>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</si>
  <si>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</si>
  <si>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</si>
  <si>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</si>
  <si>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</si>
  <si>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</si>
  <si>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</si>
  <si>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</si>
  <si>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</si>
  <si>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</si>
  <si>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</si>
  <si>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</si>
  <si>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</si>
  <si>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</si>
  <si>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</si>
  <si>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</si>
  <si>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</si>
  <si>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</si>
  <si>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</si>
  <si>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</si>
  <si>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</si>
  <si>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</si>
  <si>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</si>
  <si>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</si>
  <si>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</si>
  <si>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</si>
  <si>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</si>
  <si>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</si>
  <si>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</si>
  <si>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</si>
  <si>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</si>
  <si>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</si>
  <si>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</si>
  <si>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</si>
  <si>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</si>
  <si>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</si>
  <si>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</si>
  <si>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</si>
  <si>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</si>
  <si>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</si>
  <si>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</si>
  <si>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</si>
  <si>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</si>
  <si>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</si>
  <si>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</si>
  <si>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</si>
  <si>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</si>
  <si>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</si>
  <si>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</si>
  <si>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</si>
  <si>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</si>
  <si>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</si>
  <si>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</si>
  <si>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</si>
  <si>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</si>
  <si>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</si>
  <si>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</si>
  <si>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</si>
  <si>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</si>
  <si>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</si>
  <si>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</si>
  <si>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</si>
  <si>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</si>
  <si>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</si>
  <si>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</si>
  <si>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</si>
  <si>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</si>
  <si>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</si>
  <si>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</si>
  <si>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</si>
  <si>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</si>
  <si>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</si>
  <si>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</si>
  <si>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</si>
  <si>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</si>
  <si>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</si>
  <si>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</si>
  <si>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</si>
  <si>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</si>
  <si>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</si>
  <si>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</si>
  <si>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</si>
  <si>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</si>
  <si>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</si>
  <si>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</si>
  <si>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</si>
  <si>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</si>
  <si>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</si>
  <si>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</si>
  <si>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</si>
  <si>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</si>
  <si>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</si>
  <si>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</si>
  <si>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</si>
  <si>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</si>
  <si>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</si>
  <si>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</si>
  <si>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</si>
  <si>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</si>
  <si>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</si>
  <si>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</si>
  <si>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</si>
  <si>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</si>
  <si>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</si>
  <si>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</si>
  <si>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</si>
  <si>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</si>
  <si>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</si>
  <si>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</si>
  <si>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</si>
  <si>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</si>
  <si>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</si>
  <si>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</si>
  <si>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</si>
  <si>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</si>
  <si>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</si>
  <si>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</si>
  <si>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</si>
  <si>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</si>
  <si>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</si>
  <si>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</si>
  <si>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</si>
  <si>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</si>
  <si>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</si>
  <si>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</si>
  <si>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</si>
  <si>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</si>
  <si>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</si>
  <si>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</si>
  <si>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</si>
  <si>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</si>
  <si>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</si>
  <si>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</si>
  <si>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</si>
  <si>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</si>
  <si>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</si>
  <si>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</si>
  <si>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</si>
  <si>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</si>
  <si>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</si>
  <si>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</si>
  <si>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</si>
  <si>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</si>
  <si>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</si>
  <si>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</si>
  <si>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</si>
  <si>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</si>
  <si>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</si>
  <si>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000  2 02 35118 10 0000 150</t>
  </si>
  <si>
    <t>000  2  02  10000  00  0000  150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</si>
  <si>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</si>
  <si>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</si>
  <si>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</si>
  <si>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</si>
  <si>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</si>
  <si>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</si>
  <si>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</si>
  <si>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</si>
  <si>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</si>
  <si>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</si>
  <si>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</si>
  <si>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</si>
  <si>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</si>
  <si>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</si>
  <si>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</si>
  <si>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</si>
  <si>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</si>
  <si>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</si>
  <si>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</si>
  <si>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</si>
  <si>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</si>
  <si>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</si>
  <si>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</si>
  <si>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</si>
  <si>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</si>
  <si>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</si>
  <si>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</si>
  <si>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</si>
  <si>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</si>
  <si>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</si>
  <si>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</si>
  <si>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</si>
  <si>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</si>
  <si>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</si>
  <si>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</si>
  <si>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</si>
  <si>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</si>
  <si>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</si>
  <si>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</si>
  <si>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</si>
  <si>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</si>
  <si>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</si>
  <si>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</si>
  <si>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</si>
  <si>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</si>
  <si>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</si>
  <si>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</si>
  <si>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</si>
  <si>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</si>
  <si>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</si>
  <si>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</si>
  <si>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</si>
  <si>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</si>
  <si>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</si>
  <si>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</si>
  <si>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</si>
  <si>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</si>
  <si>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</si>
  <si>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</si>
  <si>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</si>
  <si>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</si>
  <si>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</si>
  <si>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</si>
  <si>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</si>
  <si>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</si>
  <si>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</si>
  <si>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</si>
  <si>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</si>
  <si>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</si>
  <si>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</si>
  <si>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</si>
  <si>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</si>
  <si>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</si>
  <si>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</si>
  <si>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</si>
  <si>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</si>
  <si>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</si>
  <si>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</si>
  <si>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</si>
  <si>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</si>
  <si>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30201 71250</t>
  </si>
  <si>
    <t>30201 S1250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</si>
  <si>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</si>
  <si>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</si>
  <si>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</si>
  <si>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</si>
  <si>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</si>
  <si>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</si>
  <si>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37001 71280</t>
  </si>
  <si>
    <t>37001 S1280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</si>
  <si>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</si>
  <si>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</si>
  <si>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</si>
  <si>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</si>
  <si>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</si>
  <si>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</si>
  <si>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</si>
  <si>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</si>
  <si>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</si>
  <si>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</si>
  <si>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</si>
  <si>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</si>
  <si>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</si>
  <si>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</si>
  <si>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</si>
  <si>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</si>
  <si>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</si>
  <si>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</si>
  <si>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</si>
  <si>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</si>
  <si>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</si>
  <si>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</si>
  <si>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</si>
  <si>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</si>
  <si>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</si>
  <si>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</si>
  <si>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06</t>
  </si>
  <si>
    <t xml:space="preserve">Дотации  на выравнивание уровня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</si>
  <si>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 бюджетной обеспеченности из бюджетов муниципальных районов</t>
  </si>
  <si>
    <t>Субвенции бюджетам на осуществление первичного воинского учета  органам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</si>
  <si>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 муниципальных и городских округов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</si>
  <si>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</si>
  <si>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</si>
  <si>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Водное хозяйство</t>
  </si>
  <si>
    <t>Создание условий по  защите населения от чрезвычайных ситуаций, стихийных бедствий и их последствий</t>
  </si>
  <si>
    <t>Обеспечение безопасности гидротехнических сооружений</t>
  </si>
  <si>
    <t>3010171490</t>
  </si>
  <si>
    <t>Обустройство (создание) мест (площадок) накопления отходов, в том числе твердых коммунальных отходов</t>
  </si>
  <si>
    <t>3200171550</t>
  </si>
  <si>
    <t>Обеспечение безопасности  гидротехнических сооружений</t>
  </si>
  <si>
    <t>32001 71550</t>
  </si>
  <si>
    <t>Обустройство (создание) мест (площадок) накопления отходов, в том числе твердых коммнальных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</si>
  <si>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 , а также доходов от долевого участия в организации, полученных физическим лицом-налоговым резидентом Российской Федерации в виде дивидендов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</si>
  <si>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</si>
  <si>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на 2025 год и плановый период 2026 и 2027 годов»</t>
  </si>
  <si>
    <t>на 2025 год и плановый период 2026 и  2027 годов»</t>
  </si>
  <si>
    <t>Источники финансирования дефицита бюджета Московского сельсовета Усть-Абаканского района Республики Хакасия на 2025 год.</t>
  </si>
  <si>
    <t>сумма на 2025  год</t>
  </si>
  <si>
    <t>000  2  02 15009  10  0000  150</t>
  </si>
  <si>
    <t>000  2  02  15009  00  0000  150</t>
  </si>
  <si>
    <t>"20  "  декабря  2024 г. № 95</t>
  </si>
  <si>
    <t xml:space="preserve">"20 " декабря   2024 г. № 95 </t>
  </si>
  <si>
    <t>"20 " декабря 2024 г. № 95</t>
  </si>
  <si>
    <t>по группам,  подгруппам и статьям кодов классификации доходов на 2025 год</t>
  </si>
  <si>
    <t xml:space="preserve">Сумма  на 2025 год                  </t>
  </si>
  <si>
    <t xml:space="preserve">   Усть-Абаканского района Республики Хакасия на 2025 год</t>
  </si>
  <si>
    <t>Обеспечения функционирования Избирательной комиссии муниципального образования</t>
  </si>
  <si>
    <t>7030000000</t>
  </si>
  <si>
    <t>Проведение выборов в представительные органы муниципальных образований</t>
  </si>
  <si>
    <t>7030001100</t>
  </si>
  <si>
    <t>Специальные расходы</t>
  </si>
  <si>
    <t>880</t>
  </si>
  <si>
    <t>Проведение выборов Глав муниципальных образований</t>
  </si>
  <si>
    <t>7030001200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</si>
  <si>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</si>
  <si>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</si>
  <si>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</si>
  <si>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</si>
  <si>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</si>
  <si>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</si>
  <si>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</si>
  <si>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</si>
  <si>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t xml:space="preserve">    Усть-Абаканского района Республики Хакасия  на 2025 год</t>
  </si>
  <si>
    <t xml:space="preserve">" 20 "  декабря   2024 г. № 95   </t>
  </si>
  <si>
    <t xml:space="preserve">от  " 20  " декабря  2024 г.   № 95     </t>
  </si>
  <si>
    <t>Московского сельсовета  Усть-Абаканского района Республики Хакасия на 2025 год</t>
  </si>
  <si>
    <t>Сумма                           на 2025 год</t>
  </si>
  <si>
    <t>Обеспечение функционирования Избирательной комиссии муниципального образования</t>
  </si>
  <si>
    <t>Осуществление государственного полномочия по определению перечня должностных лиц, состовлять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</si>
  <si>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</si>
  <si>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7050073450</t>
  </si>
  <si>
    <t>3410173450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</si>
  <si>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</si>
  <si>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</si>
  <si>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34101 73450</t>
  </si>
  <si>
    <t>" 25" августа  2025 г. № 114</t>
  </si>
  <si>
    <t xml:space="preserve">"25"  августа  2025 г. № 114 </t>
  </si>
  <si>
    <t>"25" августа  2025 г. № 114</t>
  </si>
  <si>
    <t>от  " 25"  августа  2025  г.   № 114</t>
  </si>
  <si>
    <t>000 1 01 02210 01 0000 110</t>
  </si>
  <si>
    <t>Налог на доходы физических лиц в части суммы налога, относящейся к налоговой базе,  указанной в пункте 6.2 статьи 210 Налогового кодекса Российской Федерации, не превышающей 5 миллионов рублей</t>
  </si>
  <si>
    <t xml:space="preserve">                                                                              «О внесении изменений в  бюджет   Московского сельсовета </t>
  </si>
</sst>
</file>

<file path=xl/styles.xml><?xml version="1.0" encoding="utf-8"?>
<styleSheet xmlns="http://schemas.openxmlformats.org/spreadsheetml/2006/main">
  <numFmts count="1">
    <numFmt numFmtId="164" formatCode="0.0"/>
  </numFmts>
  <fonts count="4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12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2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49" fontId="13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49" fontId="11" fillId="0" borderId="2" xfId="5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4" fontId="28" fillId="2" borderId="10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4" xfId="4" applyNumberFormat="1" applyFont="1" applyFill="1" applyBorder="1" applyAlignment="1">
      <alignment horizontal="center" wrapText="1"/>
    </xf>
    <xf numFmtId="4" fontId="28" fillId="2" borderId="7" xfId="4" applyNumberFormat="1" applyFont="1" applyFill="1" applyBorder="1" applyAlignment="1">
      <alignment horizontal="center" wrapText="1"/>
    </xf>
    <xf numFmtId="4" fontId="28" fillId="2" borderId="5" xfId="4" applyNumberFormat="1" applyFont="1" applyFill="1" applyBorder="1" applyAlignment="1">
      <alignment horizontal="center" wrapText="1"/>
    </xf>
    <xf numFmtId="4" fontId="28" fillId="2" borderId="9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4" fontId="28" fillId="2" borderId="6" xfId="4" applyNumberFormat="1" applyFont="1" applyFill="1" applyBorder="1" applyAlignment="1">
      <alignment horizontal="center" wrapText="1"/>
    </xf>
    <xf numFmtId="4" fontId="28" fillId="2" borderId="8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4" fontId="27" fillId="2" borderId="6" xfId="4" applyNumberFormat="1" applyFont="1" applyFill="1" applyBorder="1" applyAlignment="1">
      <alignment horizontal="center" wrapText="1"/>
    </xf>
    <xf numFmtId="4" fontId="27" fillId="2" borderId="8" xfId="4" applyNumberFormat="1" applyFont="1" applyFill="1" applyBorder="1" applyAlignment="1">
      <alignment horizontal="center"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27" fillId="2" borderId="0" xfId="4" applyFont="1" applyFill="1" applyAlignment="1">
      <alignment horizontal="left"/>
    </xf>
    <xf numFmtId="4" fontId="28" fillId="2" borderId="6" xfId="4" applyNumberFormat="1" applyFont="1" applyFill="1" applyBorder="1" applyAlignment="1">
      <alignment horizontal="center"/>
    </xf>
    <xf numFmtId="4" fontId="28" fillId="2" borderId="8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" fontId="27" fillId="2" borderId="6" xfId="4" applyNumberFormat="1" applyFont="1" applyFill="1" applyBorder="1" applyAlignment="1">
      <alignment horizontal="center"/>
    </xf>
    <xf numFmtId="4" fontId="27" fillId="2" borderId="8" xfId="4" applyNumberFormat="1" applyFont="1" applyFill="1" applyBorder="1" applyAlignment="1">
      <alignment horizontal="center"/>
    </xf>
    <xf numFmtId="4" fontId="28" fillId="2" borderId="6" xfId="4" applyNumberFormat="1" applyFont="1" applyFill="1" applyBorder="1" applyAlignment="1">
      <alignment horizontal="center" vertical="center" wrapText="1"/>
    </xf>
    <xf numFmtId="4" fontId="28" fillId="2" borderId="8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4" fontId="28" fillId="2" borderId="4" xfId="4" applyNumberFormat="1" applyFont="1" applyFill="1" applyBorder="1" applyAlignment="1">
      <alignment horizontal="center"/>
    </xf>
    <xf numFmtId="4" fontId="28" fillId="3" borderId="6" xfId="4" applyNumberFormat="1" applyFont="1" applyFill="1" applyBorder="1" applyAlignment="1">
      <alignment horizontal="center"/>
    </xf>
    <xf numFmtId="4" fontId="28" fillId="3" borderId="8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8" xfId="4" applyNumberFormat="1" applyFont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4" fillId="5" borderId="2" xfId="4" applyNumberFormat="1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vertical="top" wrapText="1"/>
    </xf>
    <xf numFmtId="0" fontId="12" fillId="2" borderId="0" xfId="0" applyFont="1" applyFill="1"/>
    <xf numFmtId="49" fontId="28" fillId="2" borderId="2" xfId="4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49" fontId="10" fillId="2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Border="1" applyAlignment="1">
      <alignment horizontal="center" vertical="center" wrapText="1"/>
    </xf>
    <xf numFmtId="49" fontId="4" fillId="0" borderId="0" xfId="4" applyNumberFormat="1" applyFont="1" applyBorder="1" applyAlignment="1">
      <alignment horizont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2" fontId="27" fillId="0" borderId="2" xfId="4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5" fillId="0" borderId="2" xfId="1" applyNumberFormat="1" applyFont="1" applyBorder="1" applyAlignment="1" applyProtection="1">
      <alignment horizontal="left" vertical="top" wrapText="1"/>
    </xf>
    <xf numFmtId="0" fontId="44" fillId="0" borderId="2" xfId="1" applyNumberFormat="1" applyFont="1" applyBorder="1" applyAlignment="1" applyProtection="1">
      <alignment horizontal="left" vertical="top" wrapText="1"/>
    </xf>
    <xf numFmtId="2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4" fontId="10" fillId="0" borderId="2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37" fillId="0" borderId="2" xfId="0" applyFont="1" applyBorder="1"/>
    <xf numFmtId="0" fontId="25" fillId="2" borderId="2" xfId="4" applyFont="1" applyFill="1" applyBorder="1" applyAlignment="1">
      <alignment vertical="top" wrapText="1"/>
    </xf>
    <xf numFmtId="0" fontId="26" fillId="2" borderId="2" xfId="4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wrapText="1"/>
    </xf>
    <xf numFmtId="0" fontId="37" fillId="0" borderId="2" xfId="4" applyFont="1" applyBorder="1" applyAlignment="1">
      <alignment wrapText="1"/>
    </xf>
    <xf numFmtId="0" fontId="43" fillId="0" borderId="2" xfId="0" applyFont="1" applyBorder="1" applyAlignment="1">
      <alignment wrapText="1"/>
    </xf>
    <xf numFmtId="49" fontId="25" fillId="2" borderId="2" xfId="4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vertical="top" wrapText="1"/>
    </xf>
    <xf numFmtId="4" fontId="34" fillId="0" borderId="2" xfId="0" applyNumberFormat="1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wrapText="1"/>
    </xf>
    <xf numFmtId="49" fontId="4" fillId="0" borderId="2" xfId="4" applyNumberFormat="1" applyFont="1" applyBorder="1" applyAlignment="1">
      <alignment horizontal="left" wrapText="1"/>
    </xf>
    <xf numFmtId="0" fontId="4" fillId="0" borderId="2" xfId="4" applyFont="1" applyBorder="1" applyAlignment="1">
      <alignment vertical="center" wrapText="1"/>
    </xf>
    <xf numFmtId="0" fontId="10" fillId="2" borderId="2" xfId="4" applyFont="1" applyFill="1" applyBorder="1" applyAlignment="1">
      <alignment horizontal="left" wrapText="1"/>
    </xf>
    <xf numFmtId="0" fontId="26" fillId="2" borderId="2" xfId="0" applyFont="1" applyFill="1" applyBorder="1" applyAlignment="1">
      <alignment vertical="top" wrapText="1"/>
    </xf>
    <xf numFmtId="0" fontId="37" fillId="0" borderId="2" xfId="4" applyFont="1" applyBorder="1"/>
    <xf numFmtId="0" fontId="10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26" fillId="0" borderId="2" xfId="4" applyNumberFormat="1" applyFont="1" applyBorder="1" applyAlignment="1">
      <alignment horizontal="center" vertical="center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" fontId="4" fillId="0" borderId="2" xfId="4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" fillId="0" borderId="13" xfId="0" applyFont="1" applyBorder="1"/>
    <xf numFmtId="49" fontId="4" fillId="0" borderId="8" xfId="4" applyNumberFormat="1" applyFont="1" applyBorder="1" applyAlignment="1">
      <alignment horizontal="center" wrapText="1"/>
    </xf>
    <xf numFmtId="49" fontId="4" fillId="4" borderId="8" xfId="4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47" fillId="5" borderId="2" xfId="4" applyFont="1" applyFill="1" applyBorder="1" applyAlignment="1">
      <alignment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4" fontId="28" fillId="2" borderId="14" xfId="4" applyNumberFormat="1" applyFont="1" applyFill="1" applyBorder="1" applyAlignment="1">
      <alignment horizontal="center" vertical="center" wrapText="1"/>
    </xf>
    <xf numFmtId="49" fontId="27" fillId="4" borderId="8" xfId="4" applyNumberFormat="1" applyFont="1" applyFill="1" applyBorder="1" applyAlignment="1">
      <alignment horizontal="center" vertical="center" wrapText="1"/>
    </xf>
    <xf numFmtId="4" fontId="27" fillId="2" borderId="15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0" fontId="28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vertical="center" wrapText="1"/>
    </xf>
    <xf numFmtId="0" fontId="27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wrapText="1"/>
    </xf>
    <xf numFmtId="4" fontId="27" fillId="0" borderId="2" xfId="4" applyNumberFormat="1" applyFont="1" applyFill="1" applyBorder="1" applyAlignment="1">
      <alignment horizontal="center" wrapText="1"/>
    </xf>
    <xf numFmtId="4" fontId="28" fillId="0" borderId="2" xfId="4" applyNumberFormat="1" applyFont="1" applyFill="1" applyBorder="1" applyAlignment="1">
      <alignment horizontal="center" wrapText="1"/>
    </xf>
    <xf numFmtId="0" fontId="39" fillId="5" borderId="2" xfId="4" applyFont="1" applyFill="1" applyBorder="1" applyAlignment="1">
      <alignment wrapText="1"/>
    </xf>
    <xf numFmtId="0" fontId="48" fillId="2" borderId="2" xfId="0" applyFont="1" applyFill="1" applyBorder="1" applyAlignment="1">
      <alignment vertical="top" wrapText="1"/>
    </xf>
    <xf numFmtId="0" fontId="28" fillId="2" borderId="2" xfId="4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/>
    </xf>
    <xf numFmtId="4" fontId="27" fillId="0" borderId="2" xfId="4" applyNumberFormat="1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vertical="top" wrapText="1"/>
    </xf>
    <xf numFmtId="0" fontId="27" fillId="2" borderId="2" xfId="4" applyFont="1" applyFill="1" applyBorder="1" applyAlignment="1">
      <alignment horizontal="center"/>
    </xf>
    <xf numFmtId="4" fontId="27" fillId="2" borderId="2" xfId="4" applyNumberFormat="1" applyFont="1" applyFill="1" applyBorder="1" applyAlignment="1">
      <alignment horizontal="center"/>
    </xf>
    <xf numFmtId="0" fontId="28" fillId="2" borderId="2" xfId="4" applyFont="1" applyFill="1" applyBorder="1"/>
    <xf numFmtId="4" fontId="28" fillId="2" borderId="2" xfId="4" applyNumberFormat="1" applyFont="1" applyFill="1" applyBorder="1" applyAlignment="1">
      <alignment horizontal="center"/>
    </xf>
    <xf numFmtId="0" fontId="10" fillId="2" borderId="2" xfId="4" applyFont="1" applyFill="1" applyBorder="1" applyAlignment="1">
      <alignment horizontal="left" vertical="top" wrapText="1"/>
    </xf>
    <xf numFmtId="0" fontId="37" fillId="0" borderId="0" xfId="0" applyFont="1"/>
    <xf numFmtId="49" fontId="4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2" fillId="0" borderId="0" xfId="0" applyFont="1" applyAlignment="1"/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opLeftCell="A16" workbookViewId="0">
      <selection activeCell="G26" sqref="G26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248" t="s">
        <v>250</v>
      </c>
      <c r="C1" s="248"/>
      <c r="D1" s="248"/>
      <c r="E1" s="248"/>
    </row>
    <row r="2" spans="2:5" ht="11.25" customHeight="1">
      <c r="B2" s="248" t="s">
        <v>292</v>
      </c>
      <c r="C2" s="248"/>
      <c r="D2" s="248"/>
      <c r="E2" s="248"/>
    </row>
    <row r="3" spans="2:5" hidden="1">
      <c r="B3" s="248" t="s">
        <v>45</v>
      </c>
      <c r="C3" s="248"/>
      <c r="D3" s="248"/>
      <c r="E3" s="248"/>
    </row>
    <row r="4" spans="2:5">
      <c r="B4" s="248" t="s">
        <v>92</v>
      </c>
      <c r="C4" s="248"/>
      <c r="D4" s="248"/>
      <c r="E4" s="248"/>
    </row>
    <row r="5" spans="2:5">
      <c r="B5" s="6"/>
      <c r="C5" s="248" t="s">
        <v>117</v>
      </c>
      <c r="D5" s="248"/>
      <c r="E5" s="248"/>
    </row>
    <row r="6" spans="2:5">
      <c r="B6" s="6"/>
      <c r="C6" s="248" t="s">
        <v>347</v>
      </c>
      <c r="D6" s="248"/>
      <c r="E6" s="68"/>
    </row>
    <row r="7" spans="2:5">
      <c r="B7" s="6"/>
      <c r="C7" s="248" t="s">
        <v>117</v>
      </c>
      <c r="D7" s="248"/>
      <c r="E7" s="68"/>
    </row>
    <row r="8" spans="2:5">
      <c r="B8" s="13" t="s">
        <v>270</v>
      </c>
      <c r="C8" s="243" t="s">
        <v>426</v>
      </c>
      <c r="D8" s="243"/>
      <c r="E8" s="13"/>
    </row>
    <row r="9" spans="2:5" ht="15.75">
      <c r="B9" s="26"/>
      <c r="C9" s="244" t="s">
        <v>467</v>
      </c>
      <c r="D9" s="244"/>
    </row>
    <row r="10" spans="2:5">
      <c r="B10" s="248" t="s">
        <v>250</v>
      </c>
      <c r="C10" s="248"/>
      <c r="D10" s="248"/>
      <c r="E10" s="248"/>
    </row>
    <row r="11" spans="2:5">
      <c r="B11" s="248" t="s">
        <v>292</v>
      </c>
      <c r="C11" s="248"/>
      <c r="D11" s="248"/>
      <c r="E11" s="248"/>
    </row>
    <row r="12" spans="2:5">
      <c r="B12" s="248" t="s">
        <v>92</v>
      </c>
      <c r="C12" s="248"/>
      <c r="D12" s="248"/>
      <c r="E12" s="248"/>
    </row>
    <row r="13" spans="2:5">
      <c r="B13" s="6"/>
      <c r="C13" s="248" t="s">
        <v>117</v>
      </c>
      <c r="D13" s="248"/>
      <c r="E13" s="248"/>
    </row>
    <row r="14" spans="2:5">
      <c r="B14" s="6"/>
      <c r="C14" s="248" t="s">
        <v>271</v>
      </c>
      <c r="D14" s="248"/>
      <c r="E14" s="76"/>
    </row>
    <row r="15" spans="2:5">
      <c r="B15" s="6"/>
      <c r="C15" s="248" t="s">
        <v>117</v>
      </c>
      <c r="D15" s="248"/>
      <c r="E15" s="76"/>
    </row>
    <row r="16" spans="2:5">
      <c r="B16" s="13" t="s">
        <v>270</v>
      </c>
      <c r="C16" s="243" t="s">
        <v>426</v>
      </c>
      <c r="D16" s="243"/>
      <c r="E16" s="13"/>
    </row>
    <row r="17" spans="1:13" ht="15.75">
      <c r="B17" s="26"/>
      <c r="C17" s="244" t="s">
        <v>433</v>
      </c>
      <c r="D17" s="244"/>
    </row>
    <row r="18" spans="1:13" ht="45" customHeight="1">
      <c r="A18" s="245" t="s">
        <v>428</v>
      </c>
      <c r="B18" s="245"/>
      <c r="C18" s="245"/>
      <c r="D18" s="245"/>
      <c r="E18" s="245"/>
      <c r="M18" s="70"/>
    </row>
    <row r="19" spans="1:13" ht="15" customHeight="1">
      <c r="A19" s="246"/>
      <c r="B19" s="246"/>
      <c r="C19" s="246"/>
      <c r="D19" s="246"/>
      <c r="E19" s="246"/>
      <c r="F19" s="27"/>
      <c r="G19" s="28"/>
      <c r="H19" s="28" t="s">
        <v>93</v>
      </c>
      <c r="I19" s="28"/>
      <c r="J19" s="28"/>
      <c r="K19" s="28"/>
      <c r="M19" s="71"/>
    </row>
    <row r="20" spans="1:13" ht="15.75" customHeight="1">
      <c r="A20" s="29"/>
      <c r="B20" s="29"/>
      <c r="C20" s="29"/>
      <c r="D20" s="29"/>
      <c r="E20" s="29"/>
    </row>
    <row r="21" spans="1:13" ht="13.5" customHeight="1">
      <c r="A21" s="247" t="s">
        <v>94</v>
      </c>
      <c r="B21" s="247"/>
      <c r="C21" s="247"/>
      <c r="D21" s="247"/>
      <c r="E21" s="247"/>
    </row>
    <row r="22" spans="1:13" ht="81" customHeight="1">
      <c r="B22" s="30" t="s">
        <v>95</v>
      </c>
      <c r="C22" s="31" t="s">
        <v>0</v>
      </c>
      <c r="D22" s="3" t="s">
        <v>429</v>
      </c>
    </row>
    <row r="23" spans="1:13" s="19" customFormat="1" ht="31.5">
      <c r="B23" s="32" t="s">
        <v>96</v>
      </c>
      <c r="C23" s="33" t="s">
        <v>108</v>
      </c>
      <c r="D23" s="34">
        <f>D27-D24</f>
        <v>267126.46999999881</v>
      </c>
    </row>
    <row r="24" spans="1:13" ht="30">
      <c r="B24" s="35" t="s">
        <v>97</v>
      </c>
      <c r="C24" s="35" t="s">
        <v>109</v>
      </c>
      <c r="D24" s="75">
        <f>D25</f>
        <v>13386100.310000001</v>
      </c>
    </row>
    <row r="25" spans="1:13" ht="30">
      <c r="B25" s="35" t="s">
        <v>98</v>
      </c>
      <c r="C25" s="35" t="s">
        <v>99</v>
      </c>
      <c r="D25" s="75">
        <f>D26</f>
        <v>13386100.310000001</v>
      </c>
    </row>
    <row r="26" spans="1:13" ht="30">
      <c r="B26" s="36" t="s">
        <v>100</v>
      </c>
      <c r="C26" s="35" t="s">
        <v>101</v>
      </c>
      <c r="D26" s="75">
        <v>13386100.310000001</v>
      </c>
    </row>
    <row r="27" spans="1:13" ht="30">
      <c r="B27" s="35" t="s">
        <v>102</v>
      </c>
      <c r="C27" s="35" t="s">
        <v>110</v>
      </c>
      <c r="D27" s="75">
        <f>D28</f>
        <v>13653226.779999999</v>
      </c>
    </row>
    <row r="28" spans="1:13" ht="30">
      <c r="B28" s="35" t="s">
        <v>103</v>
      </c>
      <c r="C28" s="35" t="s">
        <v>104</v>
      </c>
      <c r="D28" s="75">
        <f>D29</f>
        <v>13653226.779999999</v>
      </c>
    </row>
    <row r="29" spans="1:13" ht="30">
      <c r="B29" s="36" t="s">
        <v>105</v>
      </c>
      <c r="C29" s="35" t="s">
        <v>106</v>
      </c>
      <c r="D29" s="75">
        <v>13653226.779999999</v>
      </c>
    </row>
    <row r="30" spans="1:13" ht="14.25">
      <c r="B30" s="37"/>
      <c r="C30" s="37" t="s">
        <v>107</v>
      </c>
      <c r="D30" s="38">
        <f>D27-D24</f>
        <v>267126.46999999881</v>
      </c>
    </row>
  </sheetData>
  <mergeCells count="20">
    <mergeCell ref="B11:E11"/>
    <mergeCell ref="B12:E12"/>
    <mergeCell ref="C13:E13"/>
    <mergeCell ref="C14:D14"/>
    <mergeCell ref="C15:D15"/>
    <mergeCell ref="C9:D9"/>
    <mergeCell ref="C6:D6"/>
    <mergeCell ref="C7:D7"/>
    <mergeCell ref="C8:D8"/>
    <mergeCell ref="B10:E10"/>
    <mergeCell ref="B1:E1"/>
    <mergeCell ref="B2:E2"/>
    <mergeCell ref="B3:E3"/>
    <mergeCell ref="B4:E4"/>
    <mergeCell ref="C5:E5"/>
    <mergeCell ref="C16:D16"/>
    <mergeCell ref="C17:D17"/>
    <mergeCell ref="A18:E18"/>
    <mergeCell ref="A19:E19"/>
    <mergeCell ref="A21:E21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7"/>
  <sheetViews>
    <sheetView view="pageBreakPreview" topLeftCell="A5" zoomScale="130" zoomScaleSheetLayoutView="130" workbookViewId="0">
      <selection activeCell="I26" sqref="I26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243" t="s">
        <v>296</v>
      </c>
      <c r="B1" s="243"/>
      <c r="C1" s="243"/>
      <c r="D1" s="243"/>
      <c r="E1" s="243"/>
    </row>
    <row r="2" spans="1:8" ht="12" customHeight="1">
      <c r="A2" s="243" t="s">
        <v>293</v>
      </c>
      <c r="B2" s="243"/>
      <c r="C2" s="243"/>
      <c r="D2" s="243"/>
      <c r="E2" s="243"/>
    </row>
    <row r="3" spans="1:8" ht="12" customHeight="1">
      <c r="A3" s="243" t="s">
        <v>281</v>
      </c>
      <c r="B3" s="243"/>
      <c r="C3" s="243"/>
      <c r="D3" s="243"/>
      <c r="E3" s="243"/>
      <c r="F3" s="13"/>
      <c r="G3" s="13"/>
      <c r="H3" s="13"/>
    </row>
    <row r="4" spans="1:8" ht="11.25" customHeight="1">
      <c r="A4" s="13"/>
      <c r="B4" s="248" t="s">
        <v>346</v>
      </c>
      <c r="C4" s="248"/>
      <c r="D4" s="248"/>
      <c r="E4" s="248"/>
    </row>
    <row r="5" spans="1:8" ht="14.25" customHeight="1">
      <c r="A5" s="13"/>
      <c r="B5" s="248" t="s">
        <v>280</v>
      </c>
      <c r="C5" s="248"/>
      <c r="D5" s="248"/>
      <c r="E5" s="248"/>
    </row>
    <row r="6" spans="1:8" ht="14.25" customHeight="1">
      <c r="A6" s="13"/>
      <c r="B6" s="243" t="s">
        <v>427</v>
      </c>
      <c r="C6" s="243"/>
      <c r="D6" s="243"/>
      <c r="E6" s="243"/>
    </row>
    <row r="7" spans="1:8" ht="0.75" customHeight="1">
      <c r="A7" s="13"/>
      <c r="B7" s="13"/>
      <c r="C7" s="243"/>
      <c r="D7" s="243"/>
      <c r="E7" s="243"/>
    </row>
    <row r="8" spans="1:8" ht="11.25" customHeight="1">
      <c r="A8" s="243" t="s">
        <v>468</v>
      </c>
      <c r="B8" s="243"/>
      <c r="C8" s="243"/>
      <c r="D8" s="243"/>
      <c r="E8" s="243"/>
    </row>
    <row r="9" spans="1:8" ht="11.25" customHeight="1">
      <c r="A9" s="243" t="s">
        <v>263</v>
      </c>
      <c r="B9" s="243"/>
      <c r="C9" s="243"/>
      <c r="D9" s="243"/>
      <c r="E9" s="243"/>
    </row>
    <row r="10" spans="1:8" ht="11.25" customHeight="1">
      <c r="A10" s="243" t="s">
        <v>293</v>
      </c>
      <c r="B10" s="243"/>
      <c r="C10" s="243"/>
      <c r="D10" s="243"/>
      <c r="E10" s="243"/>
    </row>
    <row r="11" spans="1:8" ht="11.25" customHeight="1">
      <c r="A11" s="243" t="s">
        <v>281</v>
      </c>
      <c r="B11" s="243"/>
      <c r="C11" s="243"/>
      <c r="D11" s="243"/>
      <c r="E11" s="243"/>
    </row>
    <row r="12" spans="1:8" ht="11.25" customHeight="1">
      <c r="A12" s="13"/>
      <c r="B12" s="248" t="s">
        <v>282</v>
      </c>
      <c r="C12" s="248"/>
      <c r="D12" s="248"/>
      <c r="E12" s="248"/>
    </row>
    <row r="13" spans="1:8" ht="11.25" customHeight="1">
      <c r="A13" s="13"/>
      <c r="B13" s="248" t="s">
        <v>280</v>
      </c>
      <c r="C13" s="248"/>
      <c r="D13" s="248"/>
      <c r="E13" s="248"/>
    </row>
    <row r="14" spans="1:8" ht="11.25" customHeight="1">
      <c r="A14" s="13"/>
      <c r="B14" s="243" t="s">
        <v>427</v>
      </c>
      <c r="C14" s="243"/>
      <c r="D14" s="243"/>
      <c r="E14" s="243"/>
    </row>
    <row r="15" spans="1:8" ht="11.25" customHeight="1">
      <c r="A15" s="243" t="s">
        <v>434</v>
      </c>
      <c r="B15" s="243"/>
      <c r="C15" s="243"/>
      <c r="D15" s="243"/>
      <c r="E15" s="243"/>
    </row>
    <row r="16" spans="1:8" ht="12" customHeight="1">
      <c r="A16" s="252" t="s">
        <v>272</v>
      </c>
      <c r="B16" s="252"/>
      <c r="C16" s="252"/>
      <c r="D16" s="252"/>
      <c r="E16" s="252"/>
    </row>
    <row r="17" spans="1:5" ht="12.75">
      <c r="A17" s="252" t="s">
        <v>273</v>
      </c>
      <c r="B17" s="252"/>
      <c r="C17" s="252"/>
      <c r="D17" s="252"/>
      <c r="E17" s="252"/>
    </row>
    <row r="18" spans="1:5" ht="11.45" customHeight="1">
      <c r="A18" s="253" t="s">
        <v>435</v>
      </c>
      <c r="B18" s="253"/>
      <c r="C18" s="253"/>
      <c r="D18" s="253"/>
      <c r="E18" s="253"/>
    </row>
    <row r="19" spans="1:5" s="16" customFormat="1" ht="11.25" hidden="1">
      <c r="A19" s="14"/>
      <c r="B19" s="69"/>
      <c r="C19" s="15"/>
    </row>
    <row r="20" spans="1:5" ht="11.25">
      <c r="A20" s="249" t="s">
        <v>95</v>
      </c>
      <c r="B20" s="251" t="s">
        <v>279</v>
      </c>
      <c r="C20" s="161" t="s">
        <v>261</v>
      </c>
      <c r="E20" s="12"/>
    </row>
    <row r="21" spans="1:5" ht="11.45" customHeight="1">
      <c r="A21" s="250"/>
      <c r="B21" s="251"/>
      <c r="C21" s="162">
        <v>2025</v>
      </c>
      <c r="E21" s="12"/>
    </row>
    <row r="22" spans="1:5" ht="11.25">
      <c r="A22" s="78" t="s">
        <v>27</v>
      </c>
      <c r="B22" s="87" t="s">
        <v>47</v>
      </c>
      <c r="C22" s="79">
        <f>C23+C29+C32+C40+C44</f>
        <v>1925100</v>
      </c>
      <c r="E22" s="12"/>
    </row>
    <row r="23" spans="1:5" ht="11.25">
      <c r="A23" s="78" t="s">
        <v>29</v>
      </c>
      <c r="B23" s="87" t="s">
        <v>28</v>
      </c>
      <c r="C23" s="79">
        <f>C24</f>
        <v>1038700</v>
      </c>
      <c r="E23" s="12"/>
    </row>
    <row r="24" spans="1:5" ht="11.25">
      <c r="A24" s="78" t="s">
        <v>30</v>
      </c>
      <c r="B24" s="87" t="s">
        <v>21</v>
      </c>
      <c r="C24" s="79">
        <f>C25+C26+C27+C28</f>
        <v>1038700</v>
      </c>
      <c r="E24" s="12"/>
    </row>
    <row r="25" spans="1:5" ht="69.75" customHeight="1">
      <c r="A25" s="80" t="s">
        <v>57</v>
      </c>
      <c r="B25" s="241" t="s">
        <v>424</v>
      </c>
      <c r="C25" s="81">
        <v>840000</v>
      </c>
      <c r="E25" s="12"/>
    </row>
    <row r="26" spans="1:5" ht="72" customHeight="1">
      <c r="A26" s="80" t="s">
        <v>260</v>
      </c>
      <c r="B26" s="242" t="s">
        <v>303</v>
      </c>
      <c r="C26" s="81">
        <v>1700</v>
      </c>
      <c r="E26" s="12"/>
    </row>
    <row r="27" spans="1:5" ht="57" customHeight="1">
      <c r="A27" s="80" t="s">
        <v>277</v>
      </c>
      <c r="B27" s="242" t="s">
        <v>425</v>
      </c>
      <c r="C27" s="81">
        <v>17000</v>
      </c>
      <c r="E27" s="12"/>
    </row>
    <row r="28" spans="1:5" ht="39" customHeight="1">
      <c r="A28" s="80" t="s">
        <v>471</v>
      </c>
      <c r="B28" s="242" t="s">
        <v>472</v>
      </c>
      <c r="C28" s="81">
        <v>180000</v>
      </c>
      <c r="E28" s="12"/>
    </row>
    <row r="29" spans="1:5" ht="14.45" customHeight="1">
      <c r="A29" s="78" t="s">
        <v>32</v>
      </c>
      <c r="B29" s="87" t="s">
        <v>31</v>
      </c>
      <c r="C29" s="82">
        <f>C30</f>
        <v>32000</v>
      </c>
      <c r="E29" s="12"/>
    </row>
    <row r="30" spans="1:5" ht="12" customHeight="1">
      <c r="A30" s="78" t="s">
        <v>56</v>
      </c>
      <c r="B30" s="87" t="s">
        <v>55</v>
      </c>
      <c r="C30" s="82">
        <f>SUM(C31:C31)</f>
        <v>32000</v>
      </c>
      <c r="E30" s="12"/>
    </row>
    <row r="31" spans="1:5" ht="10.9" customHeight="1">
      <c r="A31" s="80" t="s">
        <v>58</v>
      </c>
      <c r="B31" s="89" t="s">
        <v>24</v>
      </c>
      <c r="C31" s="81">
        <v>32000</v>
      </c>
      <c r="E31" s="12"/>
    </row>
    <row r="32" spans="1:5" ht="11.25">
      <c r="A32" s="78" t="s">
        <v>33</v>
      </c>
      <c r="B32" s="87" t="s">
        <v>25</v>
      </c>
      <c r="C32" s="82">
        <f>C33+C35</f>
        <v>786400</v>
      </c>
      <c r="E32" s="12"/>
    </row>
    <row r="33" spans="1:5" ht="11.25">
      <c r="A33" s="78" t="s">
        <v>34</v>
      </c>
      <c r="B33" s="87" t="s">
        <v>22</v>
      </c>
      <c r="C33" s="82">
        <f>C34</f>
        <v>185200</v>
      </c>
      <c r="E33" s="12"/>
    </row>
    <row r="34" spans="1:5" ht="24.6" customHeight="1">
      <c r="A34" s="80" t="s">
        <v>35</v>
      </c>
      <c r="B34" s="88" t="s">
        <v>265</v>
      </c>
      <c r="C34" s="81">
        <v>185200</v>
      </c>
      <c r="E34" s="12"/>
    </row>
    <row r="35" spans="1:5" ht="11.25">
      <c r="A35" s="78" t="s">
        <v>36</v>
      </c>
      <c r="B35" s="87" t="s">
        <v>23</v>
      </c>
      <c r="C35" s="82">
        <f>C36+C38</f>
        <v>601200</v>
      </c>
      <c r="E35" s="12"/>
    </row>
    <row r="36" spans="1:5" ht="11.25" customHeight="1">
      <c r="A36" s="78" t="s">
        <v>251</v>
      </c>
      <c r="B36" s="89" t="s">
        <v>266</v>
      </c>
      <c r="C36" s="82">
        <f>C37</f>
        <v>450400</v>
      </c>
      <c r="E36" s="12"/>
    </row>
    <row r="37" spans="1:5" ht="22.15" customHeight="1">
      <c r="A37" s="80" t="s">
        <v>267</v>
      </c>
      <c r="B37" s="89" t="s">
        <v>268</v>
      </c>
      <c r="C37" s="81">
        <v>450400</v>
      </c>
      <c r="E37" s="12"/>
    </row>
    <row r="38" spans="1:5" ht="14.45" customHeight="1">
      <c r="A38" s="78" t="s">
        <v>252</v>
      </c>
      <c r="B38" s="89" t="s">
        <v>254</v>
      </c>
      <c r="C38" s="82">
        <f>C39</f>
        <v>150800</v>
      </c>
      <c r="E38" s="12"/>
    </row>
    <row r="39" spans="1:5" ht="23.45" customHeight="1">
      <c r="A39" s="80" t="s">
        <v>269</v>
      </c>
      <c r="B39" s="89" t="s">
        <v>253</v>
      </c>
      <c r="C39" s="81">
        <v>150800</v>
      </c>
      <c r="E39" s="12"/>
    </row>
    <row r="40" spans="1:5" s="17" customFormat="1" ht="21">
      <c r="A40" s="78" t="s">
        <v>42</v>
      </c>
      <c r="B40" s="87" t="s">
        <v>286</v>
      </c>
      <c r="C40" s="82">
        <f>SUM(C41)</f>
        <v>60000</v>
      </c>
    </row>
    <row r="41" spans="1:5" ht="12.6" customHeight="1">
      <c r="A41" s="80" t="s">
        <v>258</v>
      </c>
      <c r="B41" s="89" t="s">
        <v>255</v>
      </c>
      <c r="C41" s="81">
        <v>60000</v>
      </c>
      <c r="E41" s="12"/>
    </row>
    <row r="42" spans="1:5" ht="11.45" customHeight="1">
      <c r="A42" s="80" t="s">
        <v>259</v>
      </c>
      <c r="B42" s="89" t="s">
        <v>256</v>
      </c>
      <c r="C42" s="81">
        <f>C43</f>
        <v>60000</v>
      </c>
      <c r="E42" s="12"/>
    </row>
    <row r="43" spans="1:5" ht="21.75" customHeight="1">
      <c r="A43" s="80" t="s">
        <v>59</v>
      </c>
      <c r="B43" s="89" t="s">
        <v>257</v>
      </c>
      <c r="C43" s="81">
        <v>60000</v>
      </c>
      <c r="E43" s="12"/>
    </row>
    <row r="44" spans="1:5" ht="12.6" customHeight="1">
      <c r="A44" s="83" t="s">
        <v>275</v>
      </c>
      <c r="B44" s="90" t="s">
        <v>278</v>
      </c>
      <c r="C44" s="84">
        <f>C45</f>
        <v>8000</v>
      </c>
      <c r="E44" s="12"/>
    </row>
    <row r="45" spans="1:5" ht="33.6" customHeight="1">
      <c r="A45" s="85" t="s">
        <v>322</v>
      </c>
      <c r="B45" s="91" t="s">
        <v>350</v>
      </c>
      <c r="C45" s="86">
        <f>C46</f>
        <v>8000</v>
      </c>
      <c r="E45" s="12"/>
    </row>
    <row r="46" spans="1:5" ht="35.25" customHeight="1">
      <c r="A46" s="85" t="s">
        <v>321</v>
      </c>
      <c r="B46" s="91" t="s">
        <v>349</v>
      </c>
      <c r="C46" s="86">
        <v>8000</v>
      </c>
      <c r="E46" s="12"/>
    </row>
    <row r="47" spans="1:5" ht="11.25">
      <c r="A47" s="78" t="s">
        <v>37</v>
      </c>
      <c r="B47" s="87" t="s">
        <v>26</v>
      </c>
      <c r="C47" s="82">
        <f>C48</f>
        <v>11461000.310000001</v>
      </c>
      <c r="E47" s="12"/>
    </row>
    <row r="48" spans="1:5" ht="21">
      <c r="A48" s="78" t="s">
        <v>39</v>
      </c>
      <c r="B48" s="87" t="s">
        <v>38</v>
      </c>
      <c r="C48" s="82">
        <f>C49+C54+C57+C63</f>
        <v>11461000.310000001</v>
      </c>
      <c r="E48" s="12"/>
    </row>
    <row r="49" spans="1:5" ht="11.25">
      <c r="A49" s="78" t="s">
        <v>291</v>
      </c>
      <c r="B49" s="87" t="s">
        <v>284</v>
      </c>
      <c r="C49" s="82">
        <f>C52+C50</f>
        <v>8756100</v>
      </c>
      <c r="E49" s="12"/>
    </row>
    <row r="50" spans="1:5" ht="21">
      <c r="A50" s="78" t="s">
        <v>431</v>
      </c>
      <c r="B50" s="87" t="s">
        <v>406</v>
      </c>
      <c r="C50" s="82">
        <f>C51</f>
        <v>824000</v>
      </c>
      <c r="E50" s="12"/>
    </row>
    <row r="51" spans="1:5" ht="22.5">
      <c r="A51" s="80" t="s">
        <v>430</v>
      </c>
      <c r="B51" s="89" t="s">
        <v>407</v>
      </c>
      <c r="C51" s="81">
        <v>824000</v>
      </c>
      <c r="E51" s="12"/>
    </row>
    <row r="52" spans="1:5" ht="24" customHeight="1">
      <c r="A52" s="78" t="s">
        <v>356</v>
      </c>
      <c r="B52" s="89" t="s">
        <v>409</v>
      </c>
      <c r="C52" s="82">
        <f>C53</f>
        <v>7932100</v>
      </c>
      <c r="E52" s="12"/>
    </row>
    <row r="53" spans="1:5" ht="24.75" customHeight="1">
      <c r="A53" s="80" t="s">
        <v>355</v>
      </c>
      <c r="B53" s="89" t="s">
        <v>410</v>
      </c>
      <c r="C53" s="81">
        <v>7932100</v>
      </c>
      <c r="E53" s="12"/>
    </row>
    <row r="54" spans="1:5" ht="21.6" customHeight="1">
      <c r="A54" s="133" t="s">
        <v>306</v>
      </c>
      <c r="B54" s="163" t="s">
        <v>307</v>
      </c>
      <c r="C54" s="134">
        <f>C55</f>
        <v>1517581.92</v>
      </c>
      <c r="E54" s="12"/>
    </row>
    <row r="55" spans="1:5" ht="14.45" customHeight="1">
      <c r="A55" s="133" t="s">
        <v>308</v>
      </c>
      <c r="B55" s="135" t="s">
        <v>309</v>
      </c>
      <c r="C55" s="136">
        <f>C56</f>
        <v>1517581.92</v>
      </c>
      <c r="E55" s="12"/>
    </row>
    <row r="56" spans="1:5" ht="12" customHeight="1">
      <c r="A56" s="137" t="s">
        <v>310</v>
      </c>
      <c r="B56" s="164" t="s">
        <v>311</v>
      </c>
      <c r="C56" s="136">
        <v>1517581.92</v>
      </c>
      <c r="E56" s="12"/>
    </row>
    <row r="57" spans="1:5" ht="21" customHeight="1">
      <c r="A57" s="83" t="s">
        <v>304</v>
      </c>
      <c r="B57" s="87" t="s">
        <v>285</v>
      </c>
      <c r="C57" s="84">
        <f>C58+C60</f>
        <v>322071.39</v>
      </c>
      <c r="E57" s="12"/>
    </row>
    <row r="58" spans="1:5" ht="21" customHeight="1">
      <c r="A58" s="77" t="s">
        <v>315</v>
      </c>
      <c r="B58" s="135" t="s">
        <v>316</v>
      </c>
      <c r="C58" s="145">
        <f>C59</f>
        <v>51771.39</v>
      </c>
      <c r="E58" s="12"/>
    </row>
    <row r="59" spans="1:5" ht="21" customHeight="1">
      <c r="A59" s="77" t="s">
        <v>317</v>
      </c>
      <c r="B59" s="135" t="s">
        <v>318</v>
      </c>
      <c r="C59" s="146">
        <v>51771.39</v>
      </c>
      <c r="E59" s="12"/>
    </row>
    <row r="60" spans="1:5" ht="33" customHeight="1">
      <c r="A60" s="83" t="s">
        <v>289</v>
      </c>
      <c r="B60" s="90" t="s">
        <v>411</v>
      </c>
      <c r="C60" s="84">
        <f>C61</f>
        <v>270300</v>
      </c>
      <c r="E60" s="12"/>
    </row>
    <row r="61" spans="1:5" ht="39" customHeight="1">
      <c r="A61" s="85" t="s">
        <v>290</v>
      </c>
      <c r="B61" s="91" t="s">
        <v>412</v>
      </c>
      <c r="C61" s="86">
        <v>270300</v>
      </c>
      <c r="E61" s="12"/>
    </row>
    <row r="62" spans="1:5" ht="21" customHeight="1">
      <c r="A62" s="83" t="s">
        <v>327</v>
      </c>
      <c r="B62" s="87" t="s">
        <v>328</v>
      </c>
      <c r="C62" s="84">
        <f>C63</f>
        <v>865247</v>
      </c>
      <c r="E62" s="12"/>
    </row>
    <row r="63" spans="1:5" ht="24.75" customHeight="1">
      <c r="A63" s="83" t="s">
        <v>397</v>
      </c>
      <c r="B63" s="87" t="s">
        <v>413</v>
      </c>
      <c r="C63" s="84">
        <f>C64</f>
        <v>865247</v>
      </c>
      <c r="E63" s="12"/>
    </row>
    <row r="64" spans="1:5" ht="26.25" customHeight="1">
      <c r="A64" s="85" t="s">
        <v>398</v>
      </c>
      <c r="B64" s="89" t="s">
        <v>414</v>
      </c>
      <c r="C64" s="86">
        <v>865247</v>
      </c>
      <c r="E64" s="12"/>
    </row>
    <row r="65" spans="1:5" ht="12.95" customHeight="1">
      <c r="A65" s="151" t="s">
        <v>46</v>
      </c>
      <c r="B65" s="152" t="s">
        <v>283</v>
      </c>
      <c r="C65" s="82">
        <f>C22+C47</f>
        <v>13386100.310000001</v>
      </c>
      <c r="E65" s="12"/>
    </row>
    <row r="66" spans="1:5" ht="11.25">
      <c r="A66" s="72"/>
      <c r="B66" s="73"/>
      <c r="C66" s="74"/>
      <c r="E66" s="12"/>
    </row>
    <row r="67" spans="1:5" ht="0.6" customHeight="1">
      <c r="A67" s="72"/>
      <c r="B67" s="73"/>
      <c r="C67" s="74"/>
      <c r="E67" s="12"/>
    </row>
  </sheetData>
  <mergeCells count="20"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  <mergeCell ref="A9:E9"/>
    <mergeCell ref="A10:E10"/>
    <mergeCell ref="A11:E11"/>
    <mergeCell ref="B12:E12"/>
    <mergeCell ref="A20:A21"/>
    <mergeCell ref="B13:E13"/>
    <mergeCell ref="B14:E14"/>
    <mergeCell ref="A15:E15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4"/>
  <sheetViews>
    <sheetView view="pageBreakPreview" topLeftCell="A8" zoomScale="140" zoomScaleSheetLayoutView="140" workbookViewId="0">
      <selection activeCell="I145" sqref="I145"/>
    </sheetView>
  </sheetViews>
  <sheetFormatPr defaultColWidth="9.140625" defaultRowHeight="12.75"/>
  <cols>
    <col min="1" max="1" width="42.1406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254" t="s">
        <v>297</v>
      </c>
      <c r="C1" s="254"/>
      <c r="D1" s="254"/>
      <c r="E1" s="254"/>
      <c r="F1" s="254"/>
      <c r="G1" s="254"/>
      <c r="H1" s="4"/>
    </row>
    <row r="2" spans="1:8">
      <c r="A2" s="5"/>
      <c r="B2" s="254" t="s">
        <v>305</v>
      </c>
      <c r="C2" s="254"/>
      <c r="D2" s="254"/>
      <c r="E2" s="254"/>
      <c r="F2" s="254"/>
      <c r="G2" s="254"/>
      <c r="H2" s="5"/>
    </row>
    <row r="3" spans="1:8">
      <c r="A3" s="254" t="s">
        <v>49</v>
      </c>
      <c r="B3" s="254"/>
      <c r="C3" s="254"/>
      <c r="D3" s="254"/>
      <c r="E3" s="254"/>
      <c r="F3" s="254"/>
      <c r="G3" s="254"/>
      <c r="H3" s="4"/>
    </row>
    <row r="4" spans="1:8">
      <c r="A4" s="4"/>
      <c r="B4" s="254" t="s">
        <v>43</v>
      </c>
      <c r="C4" s="254"/>
      <c r="D4" s="254"/>
      <c r="E4" s="254"/>
      <c r="F4" s="254"/>
      <c r="G4" s="254"/>
      <c r="H4" s="4"/>
    </row>
    <row r="5" spans="1:8">
      <c r="A5" s="262" t="s">
        <v>473</v>
      </c>
      <c r="B5" s="262"/>
      <c r="C5" s="262"/>
      <c r="D5" s="262"/>
      <c r="E5" s="262"/>
      <c r="F5" s="262"/>
      <c r="G5" s="262"/>
      <c r="H5" s="4"/>
    </row>
    <row r="6" spans="1:8">
      <c r="A6" s="4"/>
      <c r="B6" s="254" t="s">
        <v>117</v>
      </c>
      <c r="C6" s="254"/>
      <c r="D6" s="254"/>
      <c r="E6" s="254"/>
      <c r="F6" s="254"/>
      <c r="G6" s="254"/>
      <c r="H6" s="4"/>
    </row>
    <row r="7" spans="1:8">
      <c r="A7" s="4"/>
      <c r="B7" s="244" t="s">
        <v>426</v>
      </c>
      <c r="C7" s="244"/>
      <c r="D7" s="244"/>
      <c r="E7" s="244"/>
      <c r="F7" s="244"/>
      <c r="G7" s="244"/>
      <c r="H7" s="4"/>
    </row>
    <row r="8" spans="1:8">
      <c r="A8" s="4"/>
      <c r="B8" s="244" t="s">
        <v>469</v>
      </c>
      <c r="C8" s="244"/>
      <c r="D8" s="244"/>
      <c r="E8" s="244"/>
      <c r="F8" s="244"/>
      <c r="G8" s="244"/>
      <c r="H8" s="4"/>
    </row>
    <row r="9" spans="1:8">
      <c r="A9" s="4"/>
      <c r="B9" s="254" t="s">
        <v>262</v>
      </c>
      <c r="C9" s="254"/>
      <c r="D9" s="254"/>
      <c r="E9" s="254"/>
      <c r="F9" s="254"/>
      <c r="G9" s="254"/>
      <c r="H9" s="4"/>
    </row>
    <row r="10" spans="1:8">
      <c r="A10" s="5"/>
      <c r="B10" s="254" t="s">
        <v>305</v>
      </c>
      <c r="C10" s="254"/>
      <c r="D10" s="254"/>
      <c r="E10" s="254"/>
      <c r="F10" s="254"/>
      <c r="G10" s="254"/>
      <c r="H10" s="4"/>
    </row>
    <row r="11" spans="1:8">
      <c r="A11" s="254" t="s">
        <v>49</v>
      </c>
      <c r="B11" s="254"/>
      <c r="C11" s="254"/>
      <c r="D11" s="254"/>
      <c r="E11" s="254"/>
      <c r="F11" s="254"/>
      <c r="G11" s="254"/>
      <c r="H11" s="4"/>
    </row>
    <row r="12" spans="1:8">
      <c r="A12" s="4"/>
      <c r="B12" s="254" t="s">
        <v>43</v>
      </c>
      <c r="C12" s="254"/>
      <c r="D12" s="254"/>
      <c r="E12" s="254"/>
      <c r="F12" s="254"/>
      <c r="G12" s="254"/>
      <c r="H12" s="4"/>
    </row>
    <row r="13" spans="1:8">
      <c r="A13" s="4"/>
      <c r="B13" s="254" t="s">
        <v>271</v>
      </c>
      <c r="C13" s="254"/>
      <c r="D13" s="254"/>
      <c r="E13" s="254"/>
      <c r="F13" s="254"/>
      <c r="G13" s="254"/>
      <c r="H13" s="4"/>
    </row>
    <row r="14" spans="1:8">
      <c r="A14" s="4"/>
      <c r="B14" s="254" t="s">
        <v>117</v>
      </c>
      <c r="C14" s="254"/>
      <c r="D14" s="254"/>
      <c r="E14" s="254"/>
      <c r="F14" s="254"/>
      <c r="G14" s="254"/>
      <c r="H14" s="4"/>
    </row>
    <row r="15" spans="1:8">
      <c r="A15" s="4"/>
      <c r="B15" s="244" t="s">
        <v>426</v>
      </c>
      <c r="C15" s="244"/>
      <c r="D15" s="244"/>
      <c r="E15" s="244"/>
      <c r="F15" s="244"/>
      <c r="G15" s="244"/>
      <c r="H15" s="4"/>
    </row>
    <row r="16" spans="1:8">
      <c r="A16" s="4"/>
      <c r="B16" s="244" t="s">
        <v>432</v>
      </c>
      <c r="C16" s="244"/>
      <c r="D16" s="244"/>
      <c r="E16" s="244"/>
      <c r="F16" s="244"/>
      <c r="G16" s="244"/>
      <c r="H16" s="4"/>
    </row>
    <row r="17" spans="1:7" ht="10.5" customHeight="1">
      <c r="A17" s="2"/>
    </row>
    <row r="18" spans="1:7">
      <c r="A18" s="256" t="s">
        <v>51</v>
      </c>
      <c r="B18" s="256"/>
      <c r="C18" s="256"/>
      <c r="D18" s="256"/>
      <c r="E18" s="256"/>
      <c r="F18" s="256"/>
      <c r="G18" s="256"/>
    </row>
    <row r="19" spans="1:7">
      <c r="A19" s="256" t="s">
        <v>437</v>
      </c>
      <c r="B19" s="256"/>
      <c r="C19" s="256"/>
      <c r="D19" s="256"/>
      <c r="E19" s="256"/>
      <c r="F19" s="256"/>
      <c r="G19" s="256"/>
    </row>
    <row r="20" spans="1:7" ht="9" customHeight="1" thickBot="1">
      <c r="A20" s="257"/>
      <c r="B20" s="257"/>
      <c r="C20" s="257"/>
      <c r="D20" s="257"/>
      <c r="E20" s="257"/>
      <c r="F20" s="257"/>
      <c r="G20" s="257"/>
    </row>
    <row r="21" spans="1:7" ht="1.5" hidden="1" customHeight="1">
      <c r="A21" s="256"/>
      <c r="B21" s="256"/>
      <c r="C21" s="256"/>
      <c r="D21" s="256"/>
      <c r="E21" s="256"/>
      <c r="F21" s="256"/>
      <c r="G21" s="256"/>
    </row>
    <row r="22" spans="1:7" ht="13.5" hidden="1" thickBot="1">
      <c r="A22" s="256"/>
      <c r="B22" s="256"/>
      <c r="C22" s="256"/>
      <c r="D22" s="256"/>
      <c r="E22" s="256"/>
      <c r="F22" s="256"/>
      <c r="G22" s="256"/>
    </row>
    <row r="23" spans="1:7" ht="13.5" hidden="1" thickBot="1">
      <c r="A23" s="255"/>
      <c r="B23" s="255"/>
      <c r="C23" s="255"/>
      <c r="D23" s="255"/>
      <c r="E23" s="255"/>
      <c r="F23" s="255"/>
      <c r="G23" s="255"/>
    </row>
    <row r="24" spans="1:7" s="39" customFormat="1" ht="25.5">
      <c r="A24" s="165" t="s">
        <v>0</v>
      </c>
      <c r="B24" s="46"/>
      <c r="C24" s="165" t="s">
        <v>1</v>
      </c>
      <c r="D24" s="165" t="s">
        <v>2</v>
      </c>
      <c r="E24" s="165" t="s">
        <v>60</v>
      </c>
      <c r="F24" s="165" t="s">
        <v>3</v>
      </c>
      <c r="G24" s="166" t="s">
        <v>436</v>
      </c>
    </row>
    <row r="25" spans="1:7" s="39" customFormat="1">
      <c r="A25" s="167"/>
      <c r="B25" s="47"/>
      <c r="C25" s="48"/>
      <c r="D25" s="48"/>
      <c r="E25" s="48"/>
      <c r="F25" s="48"/>
      <c r="G25" s="166">
        <f>G26+G72+G79+G102+G129+G149+G185+G198</f>
        <v>13653226.780000001</v>
      </c>
    </row>
    <row r="26" spans="1:7" s="39" customFormat="1" ht="20.25" customHeight="1">
      <c r="A26" s="168" t="s">
        <v>4</v>
      </c>
      <c r="B26" s="40" t="s">
        <v>8</v>
      </c>
      <c r="C26" s="41" t="s">
        <v>5</v>
      </c>
      <c r="D26" s="41"/>
      <c r="E26" s="41"/>
      <c r="F26" s="62"/>
      <c r="G26" s="160">
        <f>G27+G32+G55+G51+G44</f>
        <v>3825177.62</v>
      </c>
    </row>
    <row r="27" spans="1:7" s="39" customFormat="1" ht="38.25">
      <c r="A27" s="168" t="s">
        <v>69</v>
      </c>
      <c r="B27" s="40" t="s">
        <v>8</v>
      </c>
      <c r="C27" s="40" t="s">
        <v>5</v>
      </c>
      <c r="D27" s="41" t="s">
        <v>6</v>
      </c>
      <c r="E27" s="41"/>
      <c r="F27" s="62"/>
      <c r="G27" s="169">
        <f>G28</f>
        <v>854424.62</v>
      </c>
    </row>
    <row r="28" spans="1:7" s="39" customFormat="1" ht="51">
      <c r="A28" s="170" t="s">
        <v>61</v>
      </c>
      <c r="B28" s="42" t="s">
        <v>8</v>
      </c>
      <c r="C28" s="42" t="s">
        <v>5</v>
      </c>
      <c r="D28" s="42" t="s">
        <v>6</v>
      </c>
      <c r="E28" s="43" t="s">
        <v>200</v>
      </c>
      <c r="F28" s="45"/>
      <c r="G28" s="171">
        <f>G29</f>
        <v>854424.62</v>
      </c>
    </row>
    <row r="29" spans="1:7" s="39" customFormat="1" ht="25.5">
      <c r="A29" s="170" t="s">
        <v>70</v>
      </c>
      <c r="B29" s="42" t="s">
        <v>8</v>
      </c>
      <c r="C29" s="42" t="s">
        <v>5</v>
      </c>
      <c r="D29" s="43" t="s">
        <v>6</v>
      </c>
      <c r="E29" s="43" t="s">
        <v>287</v>
      </c>
      <c r="F29" s="45"/>
      <c r="G29" s="171">
        <f>G30</f>
        <v>854424.62</v>
      </c>
    </row>
    <row r="30" spans="1:7" s="39" customFormat="1">
      <c r="A30" s="170" t="s">
        <v>19</v>
      </c>
      <c r="B30" s="42" t="s">
        <v>8</v>
      </c>
      <c r="C30" s="42" t="s">
        <v>5</v>
      </c>
      <c r="D30" s="42" t="s">
        <v>6</v>
      </c>
      <c r="E30" s="43" t="s">
        <v>201</v>
      </c>
      <c r="F30" s="45"/>
      <c r="G30" s="171">
        <f>G31</f>
        <v>854424.62</v>
      </c>
    </row>
    <row r="31" spans="1:7" s="39" customFormat="1" ht="30.75" customHeight="1">
      <c r="A31" s="170" t="s">
        <v>62</v>
      </c>
      <c r="B31" s="42" t="s">
        <v>8</v>
      </c>
      <c r="C31" s="42" t="s">
        <v>5</v>
      </c>
      <c r="D31" s="42" t="s">
        <v>6</v>
      </c>
      <c r="E31" s="43" t="s">
        <v>201</v>
      </c>
      <c r="F31" s="45" t="s">
        <v>63</v>
      </c>
      <c r="G31" s="171">
        <v>854424.62</v>
      </c>
    </row>
    <row r="32" spans="1:7" s="39" customFormat="1" ht="55.5" customHeight="1">
      <c r="A32" s="168" t="s">
        <v>71</v>
      </c>
      <c r="B32" s="40" t="s">
        <v>8</v>
      </c>
      <c r="C32" s="40" t="s">
        <v>5</v>
      </c>
      <c r="D32" s="40" t="s">
        <v>7</v>
      </c>
      <c r="E32" s="40"/>
      <c r="F32" s="159"/>
      <c r="G32" s="169">
        <f>G33</f>
        <v>2120872.5</v>
      </c>
    </row>
    <row r="33" spans="1:7" s="39" customFormat="1" ht="54" customHeight="1">
      <c r="A33" s="170" t="s">
        <v>61</v>
      </c>
      <c r="B33" s="42" t="s">
        <v>8</v>
      </c>
      <c r="C33" s="42" t="s">
        <v>5</v>
      </c>
      <c r="D33" s="43" t="s">
        <v>7</v>
      </c>
      <c r="E33" s="43" t="s">
        <v>200</v>
      </c>
      <c r="F33" s="45"/>
      <c r="G33" s="171">
        <f>G34</f>
        <v>2120872.5</v>
      </c>
    </row>
    <row r="34" spans="1:7" s="39" customFormat="1" ht="28.5" customHeight="1">
      <c r="A34" s="170" t="s">
        <v>72</v>
      </c>
      <c r="B34" s="42" t="s">
        <v>8</v>
      </c>
      <c r="C34" s="42" t="s">
        <v>5</v>
      </c>
      <c r="D34" s="43" t="s">
        <v>7</v>
      </c>
      <c r="E34" s="43" t="s">
        <v>202</v>
      </c>
      <c r="F34" s="45"/>
      <c r="G34" s="171">
        <f>G35+G40+G42</f>
        <v>2120872.5</v>
      </c>
    </row>
    <row r="35" spans="1:7" s="39" customFormat="1" ht="18.75" customHeight="1">
      <c r="A35" s="170" t="s">
        <v>64</v>
      </c>
      <c r="B35" s="42" t="s">
        <v>8</v>
      </c>
      <c r="C35" s="42" t="s">
        <v>5</v>
      </c>
      <c r="D35" s="43" t="s">
        <v>7</v>
      </c>
      <c r="E35" s="43" t="s">
        <v>203</v>
      </c>
      <c r="F35" s="45"/>
      <c r="G35" s="171">
        <f>G36+G37+G39+G38</f>
        <v>2116552.04</v>
      </c>
    </row>
    <row r="36" spans="1:7" s="39" customFormat="1" ht="25.5">
      <c r="A36" s="170" t="s">
        <v>62</v>
      </c>
      <c r="B36" s="42" t="s">
        <v>8</v>
      </c>
      <c r="C36" s="42" t="s">
        <v>5</v>
      </c>
      <c r="D36" s="43" t="s">
        <v>7</v>
      </c>
      <c r="E36" s="43" t="s">
        <v>203</v>
      </c>
      <c r="F36" s="45" t="s">
        <v>63</v>
      </c>
      <c r="G36" s="171">
        <v>914462.82</v>
      </c>
    </row>
    <row r="37" spans="1:7" s="39" customFormat="1" ht="37.5" customHeight="1">
      <c r="A37" s="61" t="s">
        <v>65</v>
      </c>
      <c r="B37" s="42" t="s">
        <v>8</v>
      </c>
      <c r="C37" s="42" t="s">
        <v>5</v>
      </c>
      <c r="D37" s="43" t="s">
        <v>7</v>
      </c>
      <c r="E37" s="43" t="s">
        <v>203</v>
      </c>
      <c r="F37" s="45" t="s">
        <v>66</v>
      </c>
      <c r="G37" s="171">
        <v>967584.22</v>
      </c>
    </row>
    <row r="38" spans="1:7" s="39" customFormat="1" ht="15" customHeight="1">
      <c r="A38" s="172" t="s">
        <v>302</v>
      </c>
      <c r="B38" s="42" t="s">
        <v>8</v>
      </c>
      <c r="C38" s="42" t="s">
        <v>5</v>
      </c>
      <c r="D38" s="43" t="s">
        <v>7</v>
      </c>
      <c r="E38" s="43" t="s">
        <v>203</v>
      </c>
      <c r="F38" s="45" t="s">
        <v>351</v>
      </c>
      <c r="G38" s="171">
        <v>0</v>
      </c>
    </row>
    <row r="39" spans="1:7" s="39" customFormat="1">
      <c r="A39" s="173" t="s">
        <v>67</v>
      </c>
      <c r="B39" s="42" t="s">
        <v>8</v>
      </c>
      <c r="C39" s="42" t="s">
        <v>5</v>
      </c>
      <c r="D39" s="43" t="s">
        <v>7</v>
      </c>
      <c r="E39" s="43" t="s">
        <v>203</v>
      </c>
      <c r="F39" s="45" t="s">
        <v>68</v>
      </c>
      <c r="G39" s="171">
        <v>234505</v>
      </c>
    </row>
    <row r="40" spans="1:7" s="39" customFormat="1" ht="63.6" customHeight="1">
      <c r="A40" s="170" t="s">
        <v>358</v>
      </c>
      <c r="B40" s="42" t="s">
        <v>8</v>
      </c>
      <c r="C40" s="42" t="s">
        <v>5</v>
      </c>
      <c r="D40" s="43" t="s">
        <v>7</v>
      </c>
      <c r="E40" s="43" t="s">
        <v>319</v>
      </c>
      <c r="F40" s="45"/>
      <c r="G40" s="171">
        <f>G41</f>
        <v>1000</v>
      </c>
    </row>
    <row r="41" spans="1:7" s="39" customFormat="1" ht="35.25" customHeight="1">
      <c r="A41" s="61" t="s">
        <v>65</v>
      </c>
      <c r="B41" s="42" t="s">
        <v>8</v>
      </c>
      <c r="C41" s="42" t="s">
        <v>5</v>
      </c>
      <c r="D41" s="43" t="s">
        <v>7</v>
      </c>
      <c r="E41" s="43" t="s">
        <v>319</v>
      </c>
      <c r="F41" s="45" t="s">
        <v>66</v>
      </c>
      <c r="G41" s="171">
        <v>1000</v>
      </c>
    </row>
    <row r="42" spans="1:7" s="39" customFormat="1" ht="53.25" customHeight="1">
      <c r="A42" s="61" t="s">
        <v>461</v>
      </c>
      <c r="B42" s="42" t="s">
        <v>8</v>
      </c>
      <c r="C42" s="42" t="s">
        <v>5</v>
      </c>
      <c r="D42" s="43" t="s">
        <v>7</v>
      </c>
      <c r="E42" s="43" t="s">
        <v>462</v>
      </c>
      <c r="F42" s="45"/>
      <c r="G42" s="171">
        <f>G43</f>
        <v>3320.46</v>
      </c>
    </row>
    <row r="43" spans="1:7" s="39" customFormat="1" ht="39" customHeight="1">
      <c r="A43" s="61" t="s">
        <v>65</v>
      </c>
      <c r="B43" s="42" t="s">
        <v>8</v>
      </c>
      <c r="C43" s="42" t="s">
        <v>5</v>
      </c>
      <c r="D43" s="43" t="s">
        <v>7</v>
      </c>
      <c r="E43" s="43" t="s">
        <v>462</v>
      </c>
      <c r="F43" s="45" t="s">
        <v>66</v>
      </c>
      <c r="G43" s="171">
        <v>3320.46</v>
      </c>
    </row>
    <row r="44" spans="1:7" s="39" customFormat="1" ht="26.25" customHeight="1">
      <c r="A44" s="179" t="s">
        <v>115</v>
      </c>
      <c r="B44" s="40" t="s">
        <v>8</v>
      </c>
      <c r="C44" s="40" t="s">
        <v>5</v>
      </c>
      <c r="D44" s="41" t="s">
        <v>114</v>
      </c>
      <c r="E44" s="41"/>
      <c r="F44" s="62"/>
      <c r="G44" s="169">
        <f>G45</f>
        <v>815880.5</v>
      </c>
    </row>
    <row r="45" spans="1:7" s="39" customFormat="1" ht="37.5" customHeight="1">
      <c r="A45" s="61" t="s">
        <v>61</v>
      </c>
      <c r="B45" s="42" t="s">
        <v>8</v>
      </c>
      <c r="C45" s="42" t="s">
        <v>5</v>
      </c>
      <c r="D45" s="43" t="s">
        <v>114</v>
      </c>
      <c r="E45" s="43" t="s">
        <v>200</v>
      </c>
      <c r="F45" s="45"/>
      <c r="G45" s="171">
        <f>G46</f>
        <v>815880.5</v>
      </c>
    </row>
    <row r="46" spans="1:7" s="39" customFormat="1" ht="31.5" customHeight="1">
      <c r="A46" s="61" t="s">
        <v>438</v>
      </c>
      <c r="B46" s="42" t="s">
        <v>8</v>
      </c>
      <c r="C46" s="42" t="s">
        <v>5</v>
      </c>
      <c r="D46" s="43" t="s">
        <v>114</v>
      </c>
      <c r="E46" s="43" t="s">
        <v>439</v>
      </c>
      <c r="F46" s="45"/>
      <c r="G46" s="171">
        <f>G47+G49</f>
        <v>815880.5</v>
      </c>
    </row>
    <row r="47" spans="1:7" s="39" customFormat="1" ht="30.75" customHeight="1">
      <c r="A47" s="61" t="s">
        <v>440</v>
      </c>
      <c r="B47" s="42" t="s">
        <v>8</v>
      </c>
      <c r="C47" s="42" t="s">
        <v>5</v>
      </c>
      <c r="D47" s="43" t="s">
        <v>114</v>
      </c>
      <c r="E47" s="43" t="s">
        <v>441</v>
      </c>
      <c r="F47" s="45"/>
      <c r="G47" s="171">
        <f>G48</f>
        <v>267012.25</v>
      </c>
    </row>
    <row r="48" spans="1:7" s="39" customFormat="1" ht="20.25" customHeight="1">
      <c r="A48" s="61" t="s">
        <v>442</v>
      </c>
      <c r="B48" s="42" t="s">
        <v>8</v>
      </c>
      <c r="C48" s="42" t="s">
        <v>5</v>
      </c>
      <c r="D48" s="43" t="s">
        <v>114</v>
      </c>
      <c r="E48" s="43" t="s">
        <v>441</v>
      </c>
      <c r="F48" s="45" t="s">
        <v>443</v>
      </c>
      <c r="G48" s="171">
        <v>267012.25</v>
      </c>
    </row>
    <row r="49" spans="1:7" s="39" customFormat="1" ht="24" customHeight="1">
      <c r="A49" s="61" t="s">
        <v>444</v>
      </c>
      <c r="B49" s="42" t="s">
        <v>8</v>
      </c>
      <c r="C49" s="42" t="s">
        <v>5</v>
      </c>
      <c r="D49" s="43" t="s">
        <v>114</v>
      </c>
      <c r="E49" s="43" t="s">
        <v>445</v>
      </c>
      <c r="F49" s="45"/>
      <c r="G49" s="171">
        <f>G50</f>
        <v>548868.25</v>
      </c>
    </row>
    <row r="50" spans="1:7" s="39" customFormat="1" ht="19.5" customHeight="1">
      <c r="A50" s="61" t="s">
        <v>442</v>
      </c>
      <c r="B50" s="42" t="s">
        <v>8</v>
      </c>
      <c r="C50" s="42" t="s">
        <v>5</v>
      </c>
      <c r="D50" s="43" t="s">
        <v>114</v>
      </c>
      <c r="E50" s="43" t="s">
        <v>445</v>
      </c>
      <c r="F50" s="45" t="s">
        <v>443</v>
      </c>
      <c r="G50" s="171">
        <v>548868.25</v>
      </c>
    </row>
    <row r="51" spans="1:7" s="39" customFormat="1">
      <c r="A51" s="168" t="s">
        <v>73</v>
      </c>
      <c r="B51" s="42" t="s">
        <v>8</v>
      </c>
      <c r="C51" s="40" t="s">
        <v>5</v>
      </c>
      <c r="D51" s="40" t="s">
        <v>40</v>
      </c>
      <c r="E51" s="41"/>
      <c r="F51" s="62"/>
      <c r="G51" s="169">
        <f>G52</f>
        <v>30000</v>
      </c>
    </row>
    <row r="52" spans="1:7" s="39" customFormat="1" ht="51">
      <c r="A52" s="170" t="s">
        <v>61</v>
      </c>
      <c r="B52" s="42" t="s">
        <v>8</v>
      </c>
      <c r="C52" s="42" t="s">
        <v>5</v>
      </c>
      <c r="D52" s="43" t="s">
        <v>40</v>
      </c>
      <c r="E52" s="43" t="s">
        <v>200</v>
      </c>
      <c r="F52" s="45"/>
      <c r="G52" s="171">
        <f>G53</f>
        <v>30000</v>
      </c>
    </row>
    <row r="53" spans="1:7" s="39" customFormat="1" ht="51">
      <c r="A53" s="170" t="s">
        <v>76</v>
      </c>
      <c r="B53" s="42" t="s">
        <v>8</v>
      </c>
      <c r="C53" s="42" t="s">
        <v>5</v>
      </c>
      <c r="D53" s="43" t="s">
        <v>40</v>
      </c>
      <c r="E53" s="43" t="s">
        <v>288</v>
      </c>
      <c r="F53" s="45"/>
      <c r="G53" s="171">
        <f>G54</f>
        <v>30000</v>
      </c>
    </row>
    <row r="54" spans="1:7" s="39" customFormat="1">
      <c r="A54" s="61" t="s">
        <v>73</v>
      </c>
      <c r="B54" s="42" t="s">
        <v>8</v>
      </c>
      <c r="C54" s="44" t="s">
        <v>5</v>
      </c>
      <c r="D54" s="45" t="s">
        <v>40</v>
      </c>
      <c r="E54" s="43" t="s">
        <v>204</v>
      </c>
      <c r="F54" s="45" t="s">
        <v>74</v>
      </c>
      <c r="G54" s="171">
        <v>30000</v>
      </c>
    </row>
    <row r="55" spans="1:7" s="39" customFormat="1">
      <c r="A55" s="168" t="s">
        <v>53</v>
      </c>
      <c r="B55" s="40" t="s">
        <v>8</v>
      </c>
      <c r="C55" s="40" t="s">
        <v>5</v>
      </c>
      <c r="D55" s="41" t="s">
        <v>52</v>
      </c>
      <c r="E55" s="41"/>
      <c r="F55" s="62"/>
      <c r="G55" s="169">
        <f>G56+G61+G65+G69</f>
        <v>4000</v>
      </c>
    </row>
    <row r="56" spans="1:7" s="39" customFormat="1" ht="51">
      <c r="A56" s="174" t="s">
        <v>329</v>
      </c>
      <c r="B56" s="42" t="s">
        <v>8</v>
      </c>
      <c r="C56" s="42" t="s">
        <v>5</v>
      </c>
      <c r="D56" s="42" t="s">
        <v>52</v>
      </c>
      <c r="E56" s="43" t="s">
        <v>213</v>
      </c>
      <c r="F56" s="45"/>
      <c r="G56" s="171">
        <f>G61</f>
        <v>1000</v>
      </c>
    </row>
    <row r="57" spans="1:7" s="39" customFormat="1" ht="38.25">
      <c r="A57" s="174" t="s">
        <v>331</v>
      </c>
      <c r="B57" s="42" t="s">
        <v>8</v>
      </c>
      <c r="C57" s="43" t="s">
        <v>5</v>
      </c>
      <c r="D57" s="43" t="s">
        <v>52</v>
      </c>
      <c r="E57" s="43" t="s">
        <v>220</v>
      </c>
      <c r="F57" s="45"/>
      <c r="G57" s="171">
        <f>G59</f>
        <v>1000</v>
      </c>
    </row>
    <row r="58" spans="1:7" s="39" customFormat="1" ht="25.5">
      <c r="A58" s="175" t="s">
        <v>135</v>
      </c>
      <c r="B58" s="42" t="s">
        <v>8</v>
      </c>
      <c r="C58" s="43" t="s">
        <v>5</v>
      </c>
      <c r="D58" s="43" t="s">
        <v>52</v>
      </c>
      <c r="E58" s="43" t="s">
        <v>221</v>
      </c>
      <c r="F58" s="45"/>
      <c r="G58" s="171">
        <f>G60</f>
        <v>1000</v>
      </c>
    </row>
    <row r="59" spans="1:7" s="39" customFormat="1" ht="25.5">
      <c r="A59" s="175" t="s">
        <v>137</v>
      </c>
      <c r="B59" s="42" t="s">
        <v>8</v>
      </c>
      <c r="C59" s="43" t="s">
        <v>5</v>
      </c>
      <c r="D59" s="43" t="s">
        <v>52</v>
      </c>
      <c r="E59" s="43" t="s">
        <v>222</v>
      </c>
      <c r="F59" s="45"/>
      <c r="G59" s="171">
        <f>G60</f>
        <v>1000</v>
      </c>
    </row>
    <row r="60" spans="1:7" s="39" customFormat="1" ht="38.25">
      <c r="A60" s="61" t="s">
        <v>65</v>
      </c>
      <c r="B60" s="42" t="s">
        <v>8</v>
      </c>
      <c r="C60" s="43" t="s">
        <v>5</v>
      </c>
      <c r="D60" s="43" t="s">
        <v>52</v>
      </c>
      <c r="E60" s="43" t="s">
        <v>222</v>
      </c>
      <c r="F60" s="45" t="s">
        <v>66</v>
      </c>
      <c r="G60" s="171">
        <v>1000</v>
      </c>
    </row>
    <row r="61" spans="1:7" s="39" customFormat="1" ht="38.25">
      <c r="A61" s="174" t="s">
        <v>330</v>
      </c>
      <c r="B61" s="42" t="s">
        <v>8</v>
      </c>
      <c r="C61" s="42" t="s">
        <v>5</v>
      </c>
      <c r="D61" s="43" t="s">
        <v>52</v>
      </c>
      <c r="E61" s="58" t="s">
        <v>223</v>
      </c>
      <c r="F61" s="45"/>
      <c r="G61" s="171">
        <f>G62</f>
        <v>1000</v>
      </c>
    </row>
    <row r="62" spans="1:7" s="39" customFormat="1">
      <c r="A62" s="175" t="s">
        <v>140</v>
      </c>
      <c r="B62" s="42" t="s">
        <v>8</v>
      </c>
      <c r="C62" s="42" t="s">
        <v>5</v>
      </c>
      <c r="D62" s="42" t="s">
        <v>52</v>
      </c>
      <c r="E62" s="58" t="s">
        <v>224</v>
      </c>
      <c r="F62" s="45"/>
      <c r="G62" s="171">
        <f>G64</f>
        <v>1000</v>
      </c>
    </row>
    <row r="63" spans="1:7" s="39" customFormat="1">
      <c r="A63" s="175" t="s">
        <v>142</v>
      </c>
      <c r="B63" s="42" t="s">
        <v>8</v>
      </c>
      <c r="C63" s="42" t="s">
        <v>5</v>
      </c>
      <c r="D63" s="42" t="s">
        <v>52</v>
      </c>
      <c r="E63" s="58" t="s">
        <v>225</v>
      </c>
      <c r="F63" s="45"/>
      <c r="G63" s="171">
        <f>G64</f>
        <v>1000</v>
      </c>
    </row>
    <row r="64" spans="1:7" s="39" customFormat="1" ht="39" customHeight="1">
      <c r="A64" s="175" t="s">
        <v>65</v>
      </c>
      <c r="B64" s="42" t="s">
        <v>8</v>
      </c>
      <c r="C64" s="42" t="s">
        <v>5</v>
      </c>
      <c r="D64" s="42" t="s">
        <v>52</v>
      </c>
      <c r="E64" s="58" t="s">
        <v>225</v>
      </c>
      <c r="F64" s="45" t="s">
        <v>66</v>
      </c>
      <c r="G64" s="171">
        <v>1000</v>
      </c>
    </row>
    <row r="65" spans="1:7" s="39" customFormat="1" ht="39" customHeight="1">
      <c r="A65" s="167" t="s">
        <v>332</v>
      </c>
      <c r="B65" s="42" t="s">
        <v>8</v>
      </c>
      <c r="C65" s="44" t="s">
        <v>5</v>
      </c>
      <c r="D65" s="45" t="s">
        <v>52</v>
      </c>
      <c r="E65" s="43" t="s">
        <v>207</v>
      </c>
      <c r="F65" s="45"/>
      <c r="G65" s="171">
        <v>1000</v>
      </c>
    </row>
    <row r="66" spans="1:7" s="39" customFormat="1" ht="25.5" customHeight="1">
      <c r="A66" s="175" t="s">
        <v>150</v>
      </c>
      <c r="B66" s="42" t="s">
        <v>8</v>
      </c>
      <c r="C66" s="42" t="s">
        <v>5</v>
      </c>
      <c r="D66" s="42" t="s">
        <v>52</v>
      </c>
      <c r="E66" s="43" t="s">
        <v>210</v>
      </c>
      <c r="F66" s="45"/>
      <c r="G66" s="171">
        <f>G67</f>
        <v>1000</v>
      </c>
    </row>
    <row r="67" spans="1:7" s="39" customFormat="1" ht="30.75" customHeight="1">
      <c r="A67" s="61" t="s">
        <v>75</v>
      </c>
      <c r="B67" s="42" t="s">
        <v>8</v>
      </c>
      <c r="C67" s="42" t="s">
        <v>5</v>
      </c>
      <c r="D67" s="42" t="s">
        <v>52</v>
      </c>
      <c r="E67" s="43" t="s">
        <v>208</v>
      </c>
      <c r="F67" s="45"/>
      <c r="G67" s="171">
        <f>G68</f>
        <v>1000</v>
      </c>
    </row>
    <row r="68" spans="1:7" s="39" customFormat="1" ht="39" customHeight="1">
      <c r="A68" s="61" t="s">
        <v>65</v>
      </c>
      <c r="B68" s="42" t="s">
        <v>8</v>
      </c>
      <c r="C68" s="42" t="s">
        <v>5</v>
      </c>
      <c r="D68" s="42" t="s">
        <v>52</v>
      </c>
      <c r="E68" s="43" t="s">
        <v>208</v>
      </c>
      <c r="F68" s="45" t="s">
        <v>66</v>
      </c>
      <c r="G68" s="171">
        <v>1000</v>
      </c>
    </row>
    <row r="69" spans="1:7" s="39" customFormat="1" ht="24" customHeight="1">
      <c r="A69" s="175" t="s">
        <v>211</v>
      </c>
      <c r="B69" s="42" t="s">
        <v>8</v>
      </c>
      <c r="C69" s="42" t="s">
        <v>5</v>
      </c>
      <c r="D69" s="42" t="s">
        <v>52</v>
      </c>
      <c r="E69" s="43" t="s">
        <v>212</v>
      </c>
      <c r="F69" s="45"/>
      <c r="G69" s="171">
        <f>G70</f>
        <v>1000</v>
      </c>
    </row>
    <row r="70" spans="1:7" s="39" customFormat="1" ht="32.25" customHeight="1">
      <c r="A70" s="61" t="s">
        <v>156</v>
      </c>
      <c r="B70" s="42" t="s">
        <v>8</v>
      </c>
      <c r="C70" s="42" t="s">
        <v>5</v>
      </c>
      <c r="D70" s="42" t="s">
        <v>52</v>
      </c>
      <c r="E70" s="43" t="s">
        <v>209</v>
      </c>
      <c r="F70" s="45"/>
      <c r="G70" s="171">
        <f>G71</f>
        <v>1000</v>
      </c>
    </row>
    <row r="71" spans="1:7" s="39" customFormat="1" ht="39" customHeight="1">
      <c r="A71" s="61" t="s">
        <v>65</v>
      </c>
      <c r="B71" s="42" t="s">
        <v>8</v>
      </c>
      <c r="C71" s="42" t="s">
        <v>5</v>
      </c>
      <c r="D71" s="42" t="s">
        <v>52</v>
      </c>
      <c r="E71" s="43" t="s">
        <v>209</v>
      </c>
      <c r="F71" s="45" t="s">
        <v>66</v>
      </c>
      <c r="G71" s="171">
        <v>1000</v>
      </c>
    </row>
    <row r="72" spans="1:7" s="39" customFormat="1" ht="14.1" customHeight="1">
      <c r="A72" s="167" t="s">
        <v>9</v>
      </c>
      <c r="B72" s="46" t="s">
        <v>8</v>
      </c>
      <c r="C72" s="47" t="s">
        <v>6</v>
      </c>
      <c r="D72" s="46"/>
      <c r="E72" s="57"/>
      <c r="F72" s="62"/>
      <c r="G72" s="160">
        <f>G73</f>
        <v>270300</v>
      </c>
    </row>
    <row r="73" spans="1:7" s="39" customFormat="1" ht="30.6" customHeight="1">
      <c r="A73" s="168" t="s">
        <v>10</v>
      </c>
      <c r="B73" s="42" t="s">
        <v>8</v>
      </c>
      <c r="C73" s="40" t="s">
        <v>6</v>
      </c>
      <c r="D73" s="41" t="s">
        <v>12</v>
      </c>
      <c r="E73" s="41"/>
      <c r="F73" s="62"/>
      <c r="G73" s="176">
        <f>G74</f>
        <v>270300</v>
      </c>
    </row>
    <row r="74" spans="1:7" s="39" customFormat="1" ht="15.95" customHeight="1">
      <c r="A74" s="170" t="s">
        <v>61</v>
      </c>
      <c r="B74" s="42" t="s">
        <v>8</v>
      </c>
      <c r="C74" s="42" t="s">
        <v>6</v>
      </c>
      <c r="D74" s="42" t="s">
        <v>12</v>
      </c>
      <c r="E74" s="43" t="s">
        <v>200</v>
      </c>
      <c r="F74" s="45"/>
      <c r="G74" s="171">
        <f>G75</f>
        <v>270300</v>
      </c>
    </row>
    <row r="75" spans="1:7" s="39" customFormat="1" ht="27.6" customHeight="1">
      <c r="A75" s="170" t="s">
        <v>53</v>
      </c>
      <c r="B75" s="42" t="s">
        <v>8</v>
      </c>
      <c r="C75" s="43" t="s">
        <v>6</v>
      </c>
      <c r="D75" s="43" t="s">
        <v>12</v>
      </c>
      <c r="E75" s="48" t="s">
        <v>205</v>
      </c>
      <c r="F75" s="45"/>
      <c r="G75" s="171">
        <f>SUM(G76)</f>
        <v>270300</v>
      </c>
    </row>
    <row r="76" spans="1:7" s="39" customFormat="1" ht="30" customHeight="1">
      <c r="A76" s="170" t="s">
        <v>20</v>
      </c>
      <c r="B76" s="42" t="s">
        <v>8</v>
      </c>
      <c r="C76" s="42" t="s">
        <v>6</v>
      </c>
      <c r="D76" s="42" t="s">
        <v>12</v>
      </c>
      <c r="E76" s="43" t="s">
        <v>206</v>
      </c>
      <c r="F76" s="62"/>
      <c r="G76" s="176">
        <f>G77+G78</f>
        <v>270300</v>
      </c>
    </row>
    <row r="77" spans="1:7" s="39" customFormat="1" ht="28.9" customHeight="1">
      <c r="A77" s="170" t="s">
        <v>62</v>
      </c>
      <c r="B77" s="42" t="s">
        <v>8</v>
      </c>
      <c r="C77" s="42" t="s">
        <v>6</v>
      </c>
      <c r="D77" s="42" t="s">
        <v>12</v>
      </c>
      <c r="E77" s="43" t="s">
        <v>206</v>
      </c>
      <c r="F77" s="45" t="s">
        <v>63</v>
      </c>
      <c r="G77" s="171">
        <v>224385.64</v>
      </c>
    </row>
    <row r="78" spans="1:7" s="39" customFormat="1" ht="37.5" customHeight="1">
      <c r="A78" s="61" t="s">
        <v>65</v>
      </c>
      <c r="B78" s="42" t="s">
        <v>8</v>
      </c>
      <c r="C78" s="42" t="s">
        <v>6</v>
      </c>
      <c r="D78" s="42" t="s">
        <v>12</v>
      </c>
      <c r="E78" s="43" t="s">
        <v>206</v>
      </c>
      <c r="F78" s="45" t="s">
        <v>66</v>
      </c>
      <c r="G78" s="171">
        <v>45914.36</v>
      </c>
    </row>
    <row r="79" spans="1:7" s="39" customFormat="1" ht="25.5">
      <c r="A79" s="168" t="s">
        <v>11</v>
      </c>
      <c r="B79" s="40" t="s">
        <v>8</v>
      </c>
      <c r="C79" s="41" t="s">
        <v>12</v>
      </c>
      <c r="D79" s="41"/>
      <c r="E79" s="41"/>
      <c r="F79" s="62"/>
      <c r="G79" s="160">
        <f>G80</f>
        <v>308193</v>
      </c>
    </row>
    <row r="80" spans="1:7" s="39" customFormat="1" ht="51" customHeight="1">
      <c r="A80" s="168" t="s">
        <v>341</v>
      </c>
      <c r="B80" s="40" t="s">
        <v>8</v>
      </c>
      <c r="C80" s="40" t="s">
        <v>12</v>
      </c>
      <c r="D80" s="40" t="s">
        <v>13</v>
      </c>
      <c r="E80" s="40"/>
      <c r="F80" s="159"/>
      <c r="G80" s="169">
        <f>G81</f>
        <v>308193</v>
      </c>
    </row>
    <row r="81" spans="1:8" s="39" customFormat="1" ht="58.15" customHeight="1">
      <c r="A81" s="174" t="s">
        <v>329</v>
      </c>
      <c r="B81" s="42" t="s">
        <v>8</v>
      </c>
      <c r="C81" s="43" t="s">
        <v>12</v>
      </c>
      <c r="D81" s="43" t="s">
        <v>13</v>
      </c>
      <c r="E81" s="43" t="s">
        <v>213</v>
      </c>
      <c r="F81" s="45"/>
      <c r="G81" s="171">
        <f>G82+G86</f>
        <v>308193</v>
      </c>
    </row>
    <row r="82" spans="1:8" s="39" customFormat="1" ht="61.5" customHeight="1">
      <c r="A82" s="174" t="s">
        <v>333</v>
      </c>
      <c r="B82" s="42" t="s">
        <v>8</v>
      </c>
      <c r="C82" s="43" t="s">
        <v>12</v>
      </c>
      <c r="D82" s="43" t="s">
        <v>13</v>
      </c>
      <c r="E82" s="43" t="s">
        <v>214</v>
      </c>
      <c r="F82" s="45"/>
      <c r="G82" s="171">
        <f>G84</f>
        <v>1000</v>
      </c>
    </row>
    <row r="83" spans="1:8" s="39" customFormat="1" ht="38.25">
      <c r="A83" s="177" t="s">
        <v>126</v>
      </c>
      <c r="B83" s="42" t="s">
        <v>8</v>
      </c>
      <c r="C83" s="43" t="s">
        <v>12</v>
      </c>
      <c r="D83" s="43" t="s">
        <v>13</v>
      </c>
      <c r="E83" s="43" t="s">
        <v>215</v>
      </c>
      <c r="F83" s="45"/>
      <c r="G83" s="171">
        <f>G85</f>
        <v>1000</v>
      </c>
    </row>
    <row r="84" spans="1:8" s="39" customFormat="1" ht="29.45" customHeight="1">
      <c r="A84" s="177" t="s">
        <v>128</v>
      </c>
      <c r="B84" s="42" t="s">
        <v>8</v>
      </c>
      <c r="C84" s="43" t="s">
        <v>12</v>
      </c>
      <c r="D84" s="43" t="s">
        <v>13</v>
      </c>
      <c r="E84" s="43" t="s">
        <v>216</v>
      </c>
      <c r="F84" s="45"/>
      <c r="G84" s="171">
        <f>G85</f>
        <v>1000</v>
      </c>
    </row>
    <row r="85" spans="1:8" s="39" customFormat="1" ht="38.25">
      <c r="A85" s="61" t="s">
        <v>65</v>
      </c>
      <c r="B85" s="42" t="s">
        <v>8</v>
      </c>
      <c r="C85" s="43" t="s">
        <v>12</v>
      </c>
      <c r="D85" s="43" t="s">
        <v>13</v>
      </c>
      <c r="E85" s="43" t="s">
        <v>216</v>
      </c>
      <c r="F85" s="45" t="s">
        <v>66</v>
      </c>
      <c r="G85" s="171">
        <v>1000</v>
      </c>
    </row>
    <row r="86" spans="1:8" s="39" customFormat="1" ht="38.25">
      <c r="A86" s="174" t="s">
        <v>396</v>
      </c>
      <c r="B86" s="42" t="s">
        <v>8</v>
      </c>
      <c r="C86" s="43" t="s">
        <v>12</v>
      </c>
      <c r="D86" s="43" t="s">
        <v>13</v>
      </c>
      <c r="E86" s="43" t="s">
        <v>217</v>
      </c>
      <c r="F86" s="45"/>
      <c r="G86" s="171">
        <f>G87</f>
        <v>307193</v>
      </c>
    </row>
    <row r="87" spans="1:8" s="39" customFormat="1" ht="25.5">
      <c r="A87" s="175" t="s">
        <v>131</v>
      </c>
      <c r="B87" s="42" t="s">
        <v>8</v>
      </c>
      <c r="C87" s="43" t="s">
        <v>12</v>
      </c>
      <c r="D87" s="43" t="s">
        <v>13</v>
      </c>
      <c r="E87" s="43" t="s">
        <v>218</v>
      </c>
      <c r="F87" s="45"/>
      <c r="G87" s="171">
        <f>SUM(G88)+G90+G93+G96+G98+G101</f>
        <v>307193</v>
      </c>
    </row>
    <row r="88" spans="1:8" s="39" customFormat="1" ht="30.6" customHeight="1">
      <c r="A88" s="177" t="s">
        <v>128</v>
      </c>
      <c r="B88" s="42" t="s">
        <v>8</v>
      </c>
      <c r="C88" s="43" t="s">
        <v>12</v>
      </c>
      <c r="D88" s="43" t="s">
        <v>13</v>
      </c>
      <c r="E88" s="43" t="s">
        <v>219</v>
      </c>
      <c r="F88" s="45"/>
      <c r="G88" s="171">
        <f>G89</f>
        <v>30000</v>
      </c>
    </row>
    <row r="89" spans="1:8" s="39" customFormat="1" ht="46.5" customHeight="1">
      <c r="A89" s="61" t="s">
        <v>65</v>
      </c>
      <c r="B89" s="42" t="s">
        <v>8</v>
      </c>
      <c r="C89" s="43" t="s">
        <v>12</v>
      </c>
      <c r="D89" s="43" t="s">
        <v>13</v>
      </c>
      <c r="E89" s="43" t="s">
        <v>219</v>
      </c>
      <c r="F89" s="45" t="s">
        <v>66</v>
      </c>
      <c r="G89" s="171">
        <v>30000</v>
      </c>
    </row>
    <row r="90" spans="1:8" s="39" customFormat="1" ht="30.6" customHeight="1">
      <c r="A90" s="61" t="s">
        <v>360</v>
      </c>
      <c r="B90" s="42" t="s">
        <v>8</v>
      </c>
      <c r="C90" s="43" t="s">
        <v>12</v>
      </c>
      <c r="D90" s="43" t="s">
        <v>13</v>
      </c>
      <c r="E90" s="43" t="s">
        <v>359</v>
      </c>
      <c r="F90" s="45"/>
      <c r="G90" s="171">
        <f>G91+G92</f>
        <v>203571</v>
      </c>
    </row>
    <row r="91" spans="1:8" s="39" customFormat="1" ht="36.75" customHeight="1">
      <c r="A91" s="61" t="s">
        <v>404</v>
      </c>
      <c r="B91" s="42" t="s">
        <v>8</v>
      </c>
      <c r="C91" s="43" t="s">
        <v>12</v>
      </c>
      <c r="D91" s="43" t="s">
        <v>13</v>
      </c>
      <c r="E91" s="43" t="s">
        <v>359</v>
      </c>
      <c r="F91" s="45" t="s">
        <v>403</v>
      </c>
      <c r="G91" s="171">
        <v>24000</v>
      </c>
      <c r="H91" s="149"/>
    </row>
    <row r="92" spans="1:8" s="39" customFormat="1" ht="36.75" customHeight="1">
      <c r="A92" s="61" t="s">
        <v>65</v>
      </c>
      <c r="B92" s="42" t="s">
        <v>8</v>
      </c>
      <c r="C92" s="43" t="s">
        <v>12</v>
      </c>
      <c r="D92" s="43" t="s">
        <v>13</v>
      </c>
      <c r="E92" s="43" t="s">
        <v>359</v>
      </c>
      <c r="F92" s="45" t="s">
        <v>66</v>
      </c>
      <c r="G92" s="171">
        <v>179571</v>
      </c>
      <c r="H92" s="149"/>
    </row>
    <row r="93" spans="1:8" s="39" customFormat="1" ht="24" customHeight="1">
      <c r="A93" s="61" t="s">
        <v>361</v>
      </c>
      <c r="B93" s="140" t="s">
        <v>8</v>
      </c>
      <c r="C93" s="141" t="s">
        <v>12</v>
      </c>
      <c r="D93" s="141" t="s">
        <v>13</v>
      </c>
      <c r="E93" s="139" t="s">
        <v>362</v>
      </c>
      <c r="F93" s="45"/>
      <c r="G93" s="171">
        <f>G95</f>
        <v>2056</v>
      </c>
    </row>
    <row r="94" spans="1:8" s="39" customFormat="1" ht="24" customHeight="1">
      <c r="A94" s="61" t="s">
        <v>404</v>
      </c>
      <c r="B94" s="140" t="s">
        <v>8</v>
      </c>
      <c r="C94" s="141" t="s">
        <v>12</v>
      </c>
      <c r="D94" s="141" t="s">
        <v>13</v>
      </c>
      <c r="E94" s="139" t="s">
        <v>362</v>
      </c>
      <c r="F94" s="45" t="s">
        <v>403</v>
      </c>
      <c r="G94" s="171">
        <v>0</v>
      </c>
    </row>
    <row r="95" spans="1:8" s="39" customFormat="1" ht="24" customHeight="1">
      <c r="A95" s="61" t="s">
        <v>65</v>
      </c>
      <c r="B95" s="140" t="s">
        <v>8</v>
      </c>
      <c r="C95" s="141" t="s">
        <v>12</v>
      </c>
      <c r="D95" s="141" t="s">
        <v>13</v>
      </c>
      <c r="E95" s="139" t="s">
        <v>362</v>
      </c>
      <c r="F95" s="45" t="s">
        <v>66</v>
      </c>
      <c r="G95" s="171">
        <v>2056</v>
      </c>
    </row>
    <row r="96" spans="1:8" s="39" customFormat="1" ht="24" customHeight="1">
      <c r="A96" s="178" t="s">
        <v>312</v>
      </c>
      <c r="B96" s="140" t="s">
        <v>8</v>
      </c>
      <c r="C96" s="141" t="s">
        <v>12</v>
      </c>
      <c r="D96" s="141" t="s">
        <v>13</v>
      </c>
      <c r="E96" s="139" t="s">
        <v>313</v>
      </c>
      <c r="F96" s="45"/>
      <c r="G96" s="171">
        <f>G97</f>
        <v>56000</v>
      </c>
    </row>
    <row r="97" spans="1:7" s="39" customFormat="1" ht="40.5" customHeight="1">
      <c r="A97" s="61" t="s">
        <v>65</v>
      </c>
      <c r="B97" s="138" t="s">
        <v>8</v>
      </c>
      <c r="C97" s="139" t="s">
        <v>12</v>
      </c>
      <c r="D97" s="139" t="s">
        <v>13</v>
      </c>
      <c r="E97" s="58" t="s">
        <v>313</v>
      </c>
      <c r="F97" s="45" t="s">
        <v>66</v>
      </c>
      <c r="G97" s="171">
        <v>56000</v>
      </c>
    </row>
    <row r="98" spans="1:7" s="39" customFormat="1" ht="25.15" customHeight="1">
      <c r="A98" s="178" t="s">
        <v>363</v>
      </c>
      <c r="B98" s="138" t="s">
        <v>8</v>
      </c>
      <c r="C98" s="139" t="s">
        <v>12</v>
      </c>
      <c r="D98" s="139" t="s">
        <v>13</v>
      </c>
      <c r="E98" s="58" t="s">
        <v>314</v>
      </c>
      <c r="F98" s="45"/>
      <c r="G98" s="171">
        <f>G99</f>
        <v>566</v>
      </c>
    </row>
    <row r="99" spans="1:7" s="39" customFormat="1" ht="36" customHeight="1">
      <c r="A99" s="61" t="s">
        <v>65</v>
      </c>
      <c r="B99" s="138" t="s">
        <v>8</v>
      </c>
      <c r="C99" s="139" t="s">
        <v>12</v>
      </c>
      <c r="D99" s="139" t="s">
        <v>13</v>
      </c>
      <c r="E99" s="58" t="s">
        <v>314</v>
      </c>
      <c r="F99" s="45" t="s">
        <v>66</v>
      </c>
      <c r="G99" s="171">
        <v>566</v>
      </c>
    </row>
    <row r="100" spans="1:7" s="39" customFormat="1" ht="36" customHeight="1">
      <c r="A100" s="61" t="s">
        <v>400</v>
      </c>
      <c r="B100" s="138" t="s">
        <v>8</v>
      </c>
      <c r="C100" s="139" t="s">
        <v>12</v>
      </c>
      <c r="D100" s="139" t="s">
        <v>13</v>
      </c>
      <c r="E100" s="58" t="s">
        <v>399</v>
      </c>
      <c r="F100" s="45"/>
      <c r="G100" s="171">
        <f>G101</f>
        <v>15000</v>
      </c>
    </row>
    <row r="101" spans="1:7" s="39" customFormat="1" ht="36" customHeight="1">
      <c r="A101" s="61" t="s">
        <v>65</v>
      </c>
      <c r="B101" s="138" t="s">
        <v>8</v>
      </c>
      <c r="C101" s="139" t="s">
        <v>12</v>
      </c>
      <c r="D101" s="139" t="s">
        <v>13</v>
      </c>
      <c r="E101" s="58" t="s">
        <v>399</v>
      </c>
      <c r="F101" s="45" t="s">
        <v>66</v>
      </c>
      <c r="G101" s="171">
        <v>15000</v>
      </c>
    </row>
    <row r="102" spans="1:7" s="39" customFormat="1" ht="17.25" customHeight="1">
      <c r="A102" s="168" t="s">
        <v>44</v>
      </c>
      <c r="B102" s="40" t="s">
        <v>8</v>
      </c>
      <c r="C102" s="41" t="s">
        <v>7</v>
      </c>
      <c r="D102" s="41"/>
      <c r="E102" s="41"/>
      <c r="F102" s="62"/>
      <c r="G102" s="160">
        <f>G103+G114+G109</f>
        <v>3686557.35</v>
      </c>
    </row>
    <row r="103" spans="1:7" s="39" customFormat="1" ht="24" customHeight="1">
      <c r="A103" s="179" t="s">
        <v>415</v>
      </c>
      <c r="B103" s="180" t="s">
        <v>8</v>
      </c>
      <c r="C103" s="153" t="s">
        <v>7</v>
      </c>
      <c r="D103" s="153" t="s">
        <v>408</v>
      </c>
      <c r="E103" s="154"/>
      <c r="F103" s="62"/>
      <c r="G103" s="169">
        <f>G104</f>
        <v>583100</v>
      </c>
    </row>
    <row r="104" spans="1:7" s="39" customFormat="1" ht="55.5" customHeight="1">
      <c r="A104" s="174" t="s">
        <v>329</v>
      </c>
      <c r="B104" s="138" t="s">
        <v>8</v>
      </c>
      <c r="C104" s="139" t="s">
        <v>7</v>
      </c>
      <c r="D104" s="139" t="s">
        <v>408</v>
      </c>
      <c r="E104" s="58" t="s">
        <v>213</v>
      </c>
      <c r="F104" s="45"/>
      <c r="G104" s="171">
        <f>G105</f>
        <v>583100</v>
      </c>
    </row>
    <row r="105" spans="1:7" s="39" customFormat="1" ht="50.25" customHeight="1">
      <c r="A105" s="61" t="s">
        <v>333</v>
      </c>
      <c r="B105" s="138" t="s">
        <v>8</v>
      </c>
      <c r="C105" s="139" t="s">
        <v>7</v>
      </c>
      <c r="D105" s="139" t="s">
        <v>408</v>
      </c>
      <c r="E105" s="58" t="s">
        <v>214</v>
      </c>
      <c r="F105" s="45"/>
      <c r="G105" s="171">
        <f>G106</f>
        <v>583100</v>
      </c>
    </row>
    <row r="106" spans="1:7" s="39" customFormat="1" ht="36" customHeight="1">
      <c r="A106" s="61" t="s">
        <v>416</v>
      </c>
      <c r="B106" s="138" t="s">
        <v>8</v>
      </c>
      <c r="C106" s="139" t="s">
        <v>7</v>
      </c>
      <c r="D106" s="139" t="s">
        <v>408</v>
      </c>
      <c r="E106" s="58" t="s">
        <v>215</v>
      </c>
      <c r="F106" s="45"/>
      <c r="G106" s="171">
        <f>G107</f>
        <v>583100</v>
      </c>
    </row>
    <row r="107" spans="1:7" s="39" customFormat="1" ht="29.25" customHeight="1">
      <c r="A107" s="61" t="s">
        <v>417</v>
      </c>
      <c r="B107" s="138" t="s">
        <v>8</v>
      </c>
      <c r="C107" s="139" t="s">
        <v>7</v>
      </c>
      <c r="D107" s="139" t="s">
        <v>408</v>
      </c>
      <c r="E107" s="58" t="s">
        <v>418</v>
      </c>
      <c r="F107" s="45"/>
      <c r="G107" s="171">
        <f>G108</f>
        <v>583100</v>
      </c>
    </row>
    <row r="108" spans="1:7" s="39" customFormat="1" ht="36" customHeight="1">
      <c r="A108" s="61" t="s">
        <v>65</v>
      </c>
      <c r="B108" s="138" t="s">
        <v>8</v>
      </c>
      <c r="C108" s="139" t="s">
        <v>7</v>
      </c>
      <c r="D108" s="139" t="s">
        <v>408</v>
      </c>
      <c r="E108" s="58" t="s">
        <v>418</v>
      </c>
      <c r="F108" s="45" t="s">
        <v>66</v>
      </c>
      <c r="G108" s="171">
        <v>583100</v>
      </c>
    </row>
    <row r="109" spans="1:7" s="39" customFormat="1">
      <c r="A109" s="170" t="s">
        <v>446</v>
      </c>
      <c r="B109" s="42" t="s">
        <v>8</v>
      </c>
      <c r="C109" s="43" t="s">
        <v>7</v>
      </c>
      <c r="D109" s="43" t="s">
        <v>447</v>
      </c>
      <c r="E109" s="43"/>
      <c r="F109" s="45"/>
      <c r="G109" s="176">
        <f>G110</f>
        <v>850247</v>
      </c>
    </row>
    <row r="110" spans="1:7" s="39" customFormat="1" ht="43.5" customHeight="1">
      <c r="A110" s="170" t="s">
        <v>448</v>
      </c>
      <c r="B110" s="42" t="s">
        <v>8</v>
      </c>
      <c r="C110" s="43" t="s">
        <v>7</v>
      </c>
      <c r="D110" s="43" t="s">
        <v>447</v>
      </c>
      <c r="E110" s="43" t="s">
        <v>449</v>
      </c>
      <c r="F110" s="45"/>
      <c r="G110" s="176">
        <f>G111</f>
        <v>850247</v>
      </c>
    </row>
    <row r="111" spans="1:7" s="39" customFormat="1" ht="38.25">
      <c r="A111" s="170" t="s">
        <v>450</v>
      </c>
      <c r="B111" s="42" t="s">
        <v>8</v>
      </c>
      <c r="C111" s="43" t="s">
        <v>7</v>
      </c>
      <c r="D111" s="43" t="s">
        <v>447</v>
      </c>
      <c r="E111" s="43" t="s">
        <v>451</v>
      </c>
      <c r="F111" s="45"/>
      <c r="G111" s="176">
        <f>G112</f>
        <v>850247</v>
      </c>
    </row>
    <row r="112" spans="1:7" s="39" customFormat="1" ht="25.5">
      <c r="A112" s="170" t="s">
        <v>452</v>
      </c>
      <c r="B112" s="42" t="s">
        <v>8</v>
      </c>
      <c r="C112" s="43" t="s">
        <v>7</v>
      </c>
      <c r="D112" s="43" t="s">
        <v>447</v>
      </c>
      <c r="E112" s="43" t="s">
        <v>453</v>
      </c>
      <c r="F112" s="45"/>
      <c r="G112" s="176">
        <f>G113</f>
        <v>850247</v>
      </c>
    </row>
    <row r="113" spans="1:7" s="39" customFormat="1" ht="38.25">
      <c r="A113" s="170" t="s">
        <v>65</v>
      </c>
      <c r="B113" s="42" t="s">
        <v>8</v>
      </c>
      <c r="C113" s="43" t="s">
        <v>7</v>
      </c>
      <c r="D113" s="43" t="s">
        <v>447</v>
      </c>
      <c r="E113" s="43" t="s">
        <v>453</v>
      </c>
      <c r="F113" s="45" t="s">
        <v>66</v>
      </c>
      <c r="G113" s="176">
        <v>850247</v>
      </c>
    </row>
    <row r="114" spans="1:7" s="39" customFormat="1" ht="33" customHeight="1">
      <c r="A114" s="168" t="s">
        <v>77</v>
      </c>
      <c r="B114" s="40" t="s">
        <v>8</v>
      </c>
      <c r="C114" s="41" t="s">
        <v>7</v>
      </c>
      <c r="D114" s="41" t="s">
        <v>41</v>
      </c>
      <c r="E114" s="41"/>
      <c r="F114" s="62"/>
      <c r="G114" s="160">
        <f>G121+G115</f>
        <v>2253210.35</v>
      </c>
    </row>
    <row r="115" spans="1:7" s="39" customFormat="1" ht="38.25" customHeight="1">
      <c r="A115" s="170" t="s">
        <v>368</v>
      </c>
      <c r="B115" s="42" t="s">
        <v>8</v>
      </c>
      <c r="C115" s="43" t="s">
        <v>7</v>
      </c>
      <c r="D115" s="43" t="s">
        <v>41</v>
      </c>
      <c r="E115" s="43" t="s">
        <v>364</v>
      </c>
      <c r="F115" s="45"/>
      <c r="G115" s="176">
        <f>G116</f>
        <v>110636</v>
      </c>
    </row>
    <row r="116" spans="1:7" s="39" customFormat="1" ht="18.600000000000001" customHeight="1">
      <c r="A116" s="170" t="s">
        <v>369</v>
      </c>
      <c r="B116" s="42" t="s">
        <v>8</v>
      </c>
      <c r="C116" s="43" t="s">
        <v>7</v>
      </c>
      <c r="D116" s="43" t="s">
        <v>41</v>
      </c>
      <c r="E116" s="43" t="s">
        <v>365</v>
      </c>
      <c r="F116" s="45"/>
      <c r="G116" s="176">
        <f>G117+G119</f>
        <v>110636</v>
      </c>
    </row>
    <row r="117" spans="1:7" s="39" customFormat="1" ht="44.45" customHeight="1">
      <c r="A117" s="170" t="s">
        <v>370</v>
      </c>
      <c r="B117" s="42" t="s">
        <v>8</v>
      </c>
      <c r="C117" s="43" t="s">
        <v>7</v>
      </c>
      <c r="D117" s="43" t="s">
        <v>41</v>
      </c>
      <c r="E117" s="43" t="s">
        <v>366</v>
      </c>
      <c r="F117" s="45"/>
      <c r="G117" s="176">
        <f>G118</f>
        <v>110000</v>
      </c>
    </row>
    <row r="118" spans="1:7" s="39" customFormat="1" ht="39" customHeight="1">
      <c r="A118" s="61" t="s">
        <v>65</v>
      </c>
      <c r="B118" s="42" t="s">
        <v>8</v>
      </c>
      <c r="C118" s="43" t="s">
        <v>7</v>
      </c>
      <c r="D118" s="43" t="s">
        <v>41</v>
      </c>
      <c r="E118" s="43" t="s">
        <v>366</v>
      </c>
      <c r="F118" s="45" t="s">
        <v>402</v>
      </c>
      <c r="G118" s="176">
        <v>110000</v>
      </c>
    </row>
    <row r="119" spans="1:7" s="39" customFormat="1" ht="55.9" customHeight="1">
      <c r="A119" s="170" t="s">
        <v>371</v>
      </c>
      <c r="B119" s="42" t="s">
        <v>8</v>
      </c>
      <c r="C119" s="43" t="s">
        <v>7</v>
      </c>
      <c r="D119" s="43" t="s">
        <v>41</v>
      </c>
      <c r="E119" s="43" t="s">
        <v>367</v>
      </c>
      <c r="F119" s="45"/>
      <c r="G119" s="176">
        <f>G120</f>
        <v>636</v>
      </c>
    </row>
    <row r="120" spans="1:7" s="39" customFormat="1" ht="44.25" customHeight="1">
      <c r="A120" s="61" t="s">
        <v>65</v>
      </c>
      <c r="B120" s="42" t="s">
        <v>8</v>
      </c>
      <c r="C120" s="43" t="s">
        <v>7</v>
      </c>
      <c r="D120" s="43" t="s">
        <v>41</v>
      </c>
      <c r="E120" s="43" t="s">
        <v>367</v>
      </c>
      <c r="F120" s="45" t="s">
        <v>402</v>
      </c>
      <c r="G120" s="176">
        <v>636</v>
      </c>
    </row>
    <row r="121" spans="1:7" s="39" customFormat="1" ht="51">
      <c r="A121" s="170" t="s">
        <v>61</v>
      </c>
      <c r="B121" s="42" t="s">
        <v>8</v>
      </c>
      <c r="C121" s="43" t="s">
        <v>7</v>
      </c>
      <c r="D121" s="43" t="s">
        <v>41</v>
      </c>
      <c r="E121" s="43" t="s">
        <v>200</v>
      </c>
      <c r="F121" s="44"/>
      <c r="G121" s="171">
        <f>G122</f>
        <v>2142574.35</v>
      </c>
    </row>
    <row r="122" spans="1:7" s="39" customFormat="1" ht="22.9" customHeight="1">
      <c r="A122" s="170" t="s">
        <v>53</v>
      </c>
      <c r="B122" s="42" t="s">
        <v>8</v>
      </c>
      <c r="C122" s="43" t="s">
        <v>7</v>
      </c>
      <c r="D122" s="43" t="s">
        <v>41</v>
      </c>
      <c r="E122" s="43" t="s">
        <v>205</v>
      </c>
      <c r="F122" s="44"/>
      <c r="G122" s="171">
        <f>G123</f>
        <v>2142574.35</v>
      </c>
    </row>
    <row r="123" spans="1:7" s="39" customFormat="1" ht="40.9" customHeight="1">
      <c r="A123" s="61" t="s">
        <v>274</v>
      </c>
      <c r="B123" s="42" t="s">
        <v>8</v>
      </c>
      <c r="C123" s="43" t="s">
        <v>7</v>
      </c>
      <c r="D123" s="43" t="s">
        <v>41</v>
      </c>
      <c r="E123" s="42" t="s">
        <v>226</v>
      </c>
      <c r="F123" s="45"/>
      <c r="G123" s="171">
        <f>G124</f>
        <v>2142574.35</v>
      </c>
    </row>
    <row r="124" spans="1:7" s="39" customFormat="1" ht="30" customHeight="1">
      <c r="A124" s="61" t="s">
        <v>62</v>
      </c>
      <c r="B124" s="42" t="s">
        <v>8</v>
      </c>
      <c r="C124" s="43" t="s">
        <v>7</v>
      </c>
      <c r="D124" s="43" t="s">
        <v>41</v>
      </c>
      <c r="E124" s="42" t="s">
        <v>226</v>
      </c>
      <c r="F124" s="45" t="s">
        <v>63</v>
      </c>
      <c r="G124" s="171">
        <v>2142574.35</v>
      </c>
    </row>
    <row r="125" spans="1:7" s="39" customFormat="1" hidden="1">
      <c r="A125" s="168" t="s">
        <v>86</v>
      </c>
      <c r="B125" s="40" t="s">
        <v>8</v>
      </c>
      <c r="C125" s="41" t="s">
        <v>14</v>
      </c>
      <c r="D125" s="41"/>
      <c r="E125" s="41"/>
      <c r="F125" s="62"/>
      <c r="G125" s="160">
        <f>G129+G130</f>
        <v>2077540</v>
      </c>
    </row>
    <row r="126" spans="1:7" s="39" customFormat="1" hidden="1">
      <c r="A126" s="168" t="s">
        <v>111</v>
      </c>
      <c r="B126" s="40" t="s">
        <v>8</v>
      </c>
      <c r="C126" s="40" t="s">
        <v>14</v>
      </c>
      <c r="D126" s="40" t="s">
        <v>5</v>
      </c>
      <c r="E126" s="43"/>
      <c r="F126" s="45"/>
      <c r="G126" s="160" t="e">
        <f>SUM(G127)</f>
        <v>#REF!</v>
      </c>
    </row>
    <row r="127" spans="1:7" s="39" customFormat="1" ht="51" hidden="1">
      <c r="A127" s="170" t="s">
        <v>61</v>
      </c>
      <c r="B127" s="42" t="s">
        <v>8</v>
      </c>
      <c r="C127" s="43" t="s">
        <v>14</v>
      </c>
      <c r="D127" s="43" t="s">
        <v>5</v>
      </c>
      <c r="E127" s="43" t="s">
        <v>200</v>
      </c>
      <c r="F127" s="62"/>
      <c r="G127" s="176" t="e">
        <f>SUM(G128)</f>
        <v>#REF!</v>
      </c>
    </row>
    <row r="128" spans="1:7" s="39" customFormat="1" ht="25.5" hidden="1">
      <c r="A128" s="181" t="s">
        <v>113</v>
      </c>
      <c r="B128" s="42" t="s">
        <v>8</v>
      </c>
      <c r="C128" s="43" t="s">
        <v>14</v>
      </c>
      <c r="D128" s="43" t="s">
        <v>5</v>
      </c>
      <c r="E128" s="45" t="s">
        <v>112</v>
      </c>
      <c r="F128" s="45"/>
      <c r="G128" s="171" t="e">
        <f>SUM(#REF!)</f>
        <v>#REF!</v>
      </c>
    </row>
    <row r="129" spans="1:7" s="39" customFormat="1">
      <c r="A129" s="168" t="s">
        <v>86</v>
      </c>
      <c r="B129" s="40" t="s">
        <v>8</v>
      </c>
      <c r="C129" s="40" t="s">
        <v>14</v>
      </c>
      <c r="D129" s="40"/>
      <c r="E129" s="43"/>
      <c r="F129" s="45"/>
      <c r="G129" s="160">
        <f>G130</f>
        <v>1038770</v>
      </c>
    </row>
    <row r="130" spans="1:7" s="39" customFormat="1" ht="27.6" customHeight="1">
      <c r="A130" s="168" t="s">
        <v>15</v>
      </c>
      <c r="B130" s="40" t="s">
        <v>8</v>
      </c>
      <c r="C130" s="41" t="s">
        <v>14</v>
      </c>
      <c r="D130" s="41" t="s">
        <v>12</v>
      </c>
      <c r="E130" s="41"/>
      <c r="F130" s="62"/>
      <c r="G130" s="160">
        <f>G131+G136+G146</f>
        <v>1038770</v>
      </c>
    </row>
    <row r="131" spans="1:7" s="39" customFormat="1" ht="51">
      <c r="A131" s="174" t="s">
        <v>329</v>
      </c>
      <c r="B131" s="42" t="s">
        <v>8</v>
      </c>
      <c r="C131" s="43" t="s">
        <v>14</v>
      </c>
      <c r="D131" s="43" t="s">
        <v>12</v>
      </c>
      <c r="E131" s="43" t="s">
        <v>213</v>
      </c>
      <c r="F131" s="45"/>
      <c r="G131" s="171">
        <f>G132</f>
        <v>500</v>
      </c>
    </row>
    <row r="132" spans="1:7" s="39" customFormat="1" ht="51">
      <c r="A132" s="174" t="s">
        <v>334</v>
      </c>
      <c r="B132" s="42" t="s">
        <v>8</v>
      </c>
      <c r="C132" s="43" t="s">
        <v>14</v>
      </c>
      <c r="D132" s="43" t="s">
        <v>12</v>
      </c>
      <c r="E132" s="43" t="s">
        <v>227</v>
      </c>
      <c r="F132" s="45"/>
      <c r="G132" s="171">
        <f>G134</f>
        <v>500</v>
      </c>
    </row>
    <row r="133" spans="1:7" s="39" customFormat="1" ht="25.5">
      <c r="A133" s="175" t="s">
        <v>145</v>
      </c>
      <c r="B133" s="42" t="s">
        <v>8</v>
      </c>
      <c r="C133" s="43" t="s">
        <v>14</v>
      </c>
      <c r="D133" s="43" t="s">
        <v>12</v>
      </c>
      <c r="E133" s="43" t="s">
        <v>228</v>
      </c>
      <c r="F133" s="45"/>
      <c r="G133" s="171">
        <f>G135</f>
        <v>500</v>
      </c>
    </row>
    <row r="134" spans="1:7" s="39" customFormat="1" ht="40.15" customHeight="1">
      <c r="A134" s="175" t="s">
        <v>147</v>
      </c>
      <c r="B134" s="42" t="s">
        <v>8</v>
      </c>
      <c r="C134" s="43" t="s">
        <v>14</v>
      </c>
      <c r="D134" s="43" t="s">
        <v>12</v>
      </c>
      <c r="E134" s="43" t="s">
        <v>229</v>
      </c>
      <c r="F134" s="45"/>
      <c r="G134" s="171">
        <f>G135</f>
        <v>500</v>
      </c>
    </row>
    <row r="135" spans="1:7" s="39" customFormat="1" ht="42.75" customHeight="1">
      <c r="A135" s="61" t="s">
        <v>65</v>
      </c>
      <c r="B135" s="42" t="s">
        <v>8</v>
      </c>
      <c r="C135" s="43" t="s">
        <v>14</v>
      </c>
      <c r="D135" s="43" t="s">
        <v>12</v>
      </c>
      <c r="E135" s="43" t="s">
        <v>229</v>
      </c>
      <c r="F135" s="45" t="s">
        <v>66</v>
      </c>
      <c r="G135" s="171">
        <v>500</v>
      </c>
    </row>
    <row r="136" spans="1:7" s="39" customFormat="1" ht="56.25" customHeight="1">
      <c r="A136" s="174" t="s">
        <v>335</v>
      </c>
      <c r="B136" s="42" t="s">
        <v>8</v>
      </c>
      <c r="C136" s="42" t="s">
        <v>14</v>
      </c>
      <c r="D136" s="43" t="s">
        <v>12</v>
      </c>
      <c r="E136" s="43" t="s">
        <v>230</v>
      </c>
      <c r="F136" s="45"/>
      <c r="G136" s="171">
        <f>G137</f>
        <v>1037270</v>
      </c>
    </row>
    <row r="137" spans="1:7" s="39" customFormat="1" ht="25.5">
      <c r="A137" s="175" t="s">
        <v>159</v>
      </c>
      <c r="B137" s="42" t="s">
        <v>8</v>
      </c>
      <c r="C137" s="42" t="s">
        <v>14</v>
      </c>
      <c r="D137" s="43" t="s">
        <v>12</v>
      </c>
      <c r="E137" s="43" t="s">
        <v>231</v>
      </c>
      <c r="F137" s="45"/>
      <c r="G137" s="171">
        <f>G139+G141+G143+G145</f>
        <v>1037270</v>
      </c>
    </row>
    <row r="138" spans="1:7" s="39" customFormat="1" ht="21" customHeight="1">
      <c r="A138" s="59" t="s">
        <v>234</v>
      </c>
      <c r="B138" s="42" t="s">
        <v>8</v>
      </c>
      <c r="C138" s="42" t="s">
        <v>14</v>
      </c>
      <c r="D138" s="43" t="s">
        <v>12</v>
      </c>
      <c r="E138" s="43" t="s">
        <v>233</v>
      </c>
      <c r="F138" s="45"/>
      <c r="G138" s="171">
        <f>G139</f>
        <v>428000</v>
      </c>
    </row>
    <row r="139" spans="1:7" s="39" customFormat="1" ht="40.5" customHeight="1">
      <c r="A139" s="61" t="s">
        <v>65</v>
      </c>
      <c r="B139" s="42" t="s">
        <v>8</v>
      </c>
      <c r="C139" s="42" t="s">
        <v>14</v>
      </c>
      <c r="D139" s="43" t="s">
        <v>12</v>
      </c>
      <c r="E139" s="43" t="s">
        <v>233</v>
      </c>
      <c r="F139" s="45" t="s">
        <v>66</v>
      </c>
      <c r="G139" s="171">
        <v>428000</v>
      </c>
    </row>
    <row r="140" spans="1:7" s="39" customFormat="1" ht="27.6" customHeight="1">
      <c r="A140" s="59" t="s">
        <v>161</v>
      </c>
      <c r="B140" s="42" t="s">
        <v>8</v>
      </c>
      <c r="C140" s="42" t="s">
        <v>14</v>
      </c>
      <c r="D140" s="43" t="s">
        <v>12</v>
      </c>
      <c r="E140" s="43" t="s">
        <v>232</v>
      </c>
      <c r="F140" s="45"/>
      <c r="G140" s="171">
        <f>G141</f>
        <v>1000</v>
      </c>
    </row>
    <row r="141" spans="1:7" s="39" customFormat="1" ht="36" customHeight="1">
      <c r="A141" s="61" t="s">
        <v>65</v>
      </c>
      <c r="B141" s="42" t="s">
        <v>8</v>
      </c>
      <c r="C141" s="42" t="s">
        <v>14</v>
      </c>
      <c r="D141" s="43" t="s">
        <v>12</v>
      </c>
      <c r="E141" s="43" t="s">
        <v>232</v>
      </c>
      <c r="F141" s="45" t="s">
        <v>66</v>
      </c>
      <c r="G141" s="171">
        <v>1000</v>
      </c>
    </row>
    <row r="142" spans="1:7" s="39" customFormat="1" ht="25.9" customHeight="1">
      <c r="A142" s="59" t="s">
        <v>165</v>
      </c>
      <c r="B142" s="42" t="s">
        <v>8</v>
      </c>
      <c r="C142" s="42" t="s">
        <v>14</v>
      </c>
      <c r="D142" s="43" t="s">
        <v>12</v>
      </c>
      <c r="E142" s="43" t="s">
        <v>235</v>
      </c>
      <c r="F142" s="45"/>
      <c r="G142" s="171">
        <f>G143</f>
        <v>50000</v>
      </c>
    </row>
    <row r="143" spans="1:7" s="39" customFormat="1" ht="37.5" customHeight="1">
      <c r="A143" s="61" t="s">
        <v>65</v>
      </c>
      <c r="B143" s="42" t="s">
        <v>8</v>
      </c>
      <c r="C143" s="42" t="s">
        <v>14</v>
      </c>
      <c r="D143" s="43" t="s">
        <v>12</v>
      </c>
      <c r="E143" s="43" t="s">
        <v>235</v>
      </c>
      <c r="F143" s="45" t="s">
        <v>66</v>
      </c>
      <c r="G143" s="171">
        <v>50000</v>
      </c>
    </row>
    <row r="144" spans="1:7" s="39" customFormat="1" ht="37.5" customHeight="1">
      <c r="A144" s="61" t="s">
        <v>419</v>
      </c>
      <c r="B144" s="42" t="s">
        <v>8</v>
      </c>
      <c r="C144" s="42" t="s">
        <v>14</v>
      </c>
      <c r="D144" s="43" t="s">
        <v>12</v>
      </c>
      <c r="E144" s="43" t="s">
        <v>420</v>
      </c>
      <c r="F144" s="45"/>
      <c r="G144" s="171">
        <f>G145</f>
        <v>558270</v>
      </c>
    </row>
    <row r="145" spans="1:7" s="39" customFormat="1" ht="37.5" customHeight="1">
      <c r="A145" s="61" t="s">
        <v>65</v>
      </c>
      <c r="B145" s="42" t="s">
        <v>8</v>
      </c>
      <c r="C145" s="42" t="s">
        <v>14</v>
      </c>
      <c r="D145" s="43" t="s">
        <v>12</v>
      </c>
      <c r="E145" s="43" t="s">
        <v>420</v>
      </c>
      <c r="F145" s="45" t="s">
        <v>66</v>
      </c>
      <c r="G145" s="171">
        <v>558270</v>
      </c>
    </row>
    <row r="146" spans="1:7" s="39" customFormat="1" ht="40.9" customHeight="1">
      <c r="A146" s="178" t="s">
        <v>300</v>
      </c>
      <c r="B146" s="42" t="s">
        <v>8</v>
      </c>
      <c r="C146" s="42" t="s">
        <v>14</v>
      </c>
      <c r="D146" s="43" t="s">
        <v>12</v>
      </c>
      <c r="E146" s="43" t="s">
        <v>323</v>
      </c>
      <c r="F146" s="45"/>
      <c r="G146" s="171">
        <f>G148</f>
        <v>1000</v>
      </c>
    </row>
    <row r="147" spans="1:7" s="39" customFormat="1" ht="29.45" customHeight="1">
      <c r="A147" s="61" t="s">
        <v>357</v>
      </c>
      <c r="B147" s="42" t="s">
        <v>8</v>
      </c>
      <c r="C147" s="42" t="s">
        <v>14</v>
      </c>
      <c r="D147" s="43" t="s">
        <v>12</v>
      </c>
      <c r="E147" s="43" t="s">
        <v>324</v>
      </c>
      <c r="F147" s="45"/>
      <c r="G147" s="171">
        <v>1000</v>
      </c>
    </row>
    <row r="148" spans="1:7" s="39" customFormat="1" ht="45" customHeight="1">
      <c r="A148" s="61" t="s">
        <v>65</v>
      </c>
      <c r="B148" s="42" t="s">
        <v>8</v>
      </c>
      <c r="C148" s="42" t="s">
        <v>14</v>
      </c>
      <c r="D148" s="43" t="s">
        <v>12</v>
      </c>
      <c r="E148" s="43" t="s">
        <v>324</v>
      </c>
      <c r="F148" s="45" t="s">
        <v>66</v>
      </c>
      <c r="G148" s="171">
        <v>1000</v>
      </c>
    </row>
    <row r="149" spans="1:7" s="39" customFormat="1">
      <c r="A149" s="168" t="s">
        <v>81</v>
      </c>
      <c r="B149" s="40" t="s">
        <v>8</v>
      </c>
      <c r="C149" s="41" t="s">
        <v>16</v>
      </c>
      <c r="D149" s="41"/>
      <c r="E149" s="41"/>
      <c r="F149" s="62"/>
      <c r="G149" s="160">
        <f>G150+G174</f>
        <v>4037390.4699999997</v>
      </c>
    </row>
    <row r="150" spans="1:7" s="39" customFormat="1">
      <c r="A150" s="168" t="s">
        <v>17</v>
      </c>
      <c r="B150" s="40" t="s">
        <v>8</v>
      </c>
      <c r="C150" s="40" t="s">
        <v>16</v>
      </c>
      <c r="D150" s="40" t="s">
        <v>5</v>
      </c>
      <c r="E150" s="41"/>
      <c r="F150" s="62"/>
      <c r="G150" s="169">
        <f>G156+G151</f>
        <v>2318246.8199999998</v>
      </c>
    </row>
    <row r="151" spans="1:7" s="39" customFormat="1" ht="51">
      <c r="A151" s="174" t="s">
        <v>329</v>
      </c>
      <c r="B151" s="42" t="s">
        <v>8</v>
      </c>
      <c r="C151" s="43" t="s">
        <v>16</v>
      </c>
      <c r="D151" s="42" t="s">
        <v>5</v>
      </c>
      <c r="E151" s="43" t="s">
        <v>213</v>
      </c>
      <c r="F151" s="44"/>
      <c r="G151" s="171">
        <f>G152</f>
        <v>500</v>
      </c>
    </row>
    <row r="152" spans="1:7" s="39" customFormat="1" ht="29.45" customHeight="1">
      <c r="A152" s="174" t="s">
        <v>334</v>
      </c>
      <c r="B152" s="42" t="s">
        <v>8</v>
      </c>
      <c r="C152" s="43" t="s">
        <v>16</v>
      </c>
      <c r="D152" s="42" t="s">
        <v>5</v>
      </c>
      <c r="E152" s="43" t="s">
        <v>227</v>
      </c>
      <c r="F152" s="44"/>
      <c r="G152" s="171">
        <f>G155</f>
        <v>500</v>
      </c>
    </row>
    <row r="153" spans="1:7" s="39" customFormat="1" ht="40.9" customHeight="1">
      <c r="A153" s="175" t="s">
        <v>145</v>
      </c>
      <c r="B153" s="42" t="s">
        <v>8</v>
      </c>
      <c r="C153" s="43" t="s">
        <v>16</v>
      </c>
      <c r="D153" s="42" t="s">
        <v>5</v>
      </c>
      <c r="E153" s="43" t="s">
        <v>228</v>
      </c>
      <c r="F153" s="44"/>
      <c r="G153" s="171">
        <f>G154</f>
        <v>500</v>
      </c>
    </row>
    <row r="154" spans="1:7" s="39" customFormat="1" ht="37.9" customHeight="1">
      <c r="A154" s="175" t="s">
        <v>147</v>
      </c>
      <c r="B154" s="42" t="s">
        <v>8</v>
      </c>
      <c r="C154" s="43" t="s">
        <v>16</v>
      </c>
      <c r="D154" s="42" t="s">
        <v>5</v>
      </c>
      <c r="E154" s="43" t="s">
        <v>229</v>
      </c>
      <c r="F154" s="44"/>
      <c r="G154" s="171">
        <f>G155</f>
        <v>500</v>
      </c>
    </row>
    <row r="155" spans="1:7" s="39" customFormat="1" ht="47.25" customHeight="1">
      <c r="A155" s="61" t="s">
        <v>65</v>
      </c>
      <c r="B155" s="42" t="s">
        <v>8</v>
      </c>
      <c r="C155" s="43" t="s">
        <v>16</v>
      </c>
      <c r="D155" s="42" t="s">
        <v>5</v>
      </c>
      <c r="E155" s="43" t="s">
        <v>229</v>
      </c>
      <c r="F155" s="45" t="s">
        <v>66</v>
      </c>
      <c r="G155" s="171">
        <v>500</v>
      </c>
    </row>
    <row r="156" spans="1:7" s="39" customFormat="1" ht="39" customHeight="1">
      <c r="A156" s="174" t="s">
        <v>325</v>
      </c>
      <c r="B156" s="42" t="s">
        <v>8</v>
      </c>
      <c r="C156" s="43" t="s">
        <v>16</v>
      </c>
      <c r="D156" s="42" t="s">
        <v>5</v>
      </c>
      <c r="E156" s="43" t="s">
        <v>236</v>
      </c>
      <c r="F156" s="44"/>
      <c r="G156" s="182">
        <f>G157+G166+G170</f>
        <v>2317746.8199999998</v>
      </c>
    </row>
    <row r="157" spans="1:7" s="39" customFormat="1" ht="38.25">
      <c r="A157" s="183" t="s">
        <v>336</v>
      </c>
      <c r="B157" s="42" t="s">
        <v>8</v>
      </c>
      <c r="C157" s="44" t="s">
        <v>16</v>
      </c>
      <c r="D157" s="45" t="s">
        <v>5</v>
      </c>
      <c r="E157" s="43" t="s">
        <v>237</v>
      </c>
      <c r="F157" s="44"/>
      <c r="G157" s="171">
        <f>G158</f>
        <v>2315746.8199999998</v>
      </c>
    </row>
    <row r="158" spans="1:7" s="39" customFormat="1">
      <c r="A158" s="184" t="s">
        <v>169</v>
      </c>
      <c r="B158" s="42" t="s">
        <v>8</v>
      </c>
      <c r="C158" s="43" t="s">
        <v>16</v>
      </c>
      <c r="D158" s="42" t="s">
        <v>5</v>
      </c>
      <c r="E158" s="43" t="s">
        <v>238</v>
      </c>
      <c r="F158" s="45"/>
      <c r="G158" s="171">
        <f>G159+G164</f>
        <v>2315746.8199999998</v>
      </c>
    </row>
    <row r="159" spans="1:7" s="39" customFormat="1" ht="27.6" customHeight="1">
      <c r="A159" s="185" t="s">
        <v>82</v>
      </c>
      <c r="B159" s="42" t="s">
        <v>8</v>
      </c>
      <c r="C159" s="43" t="s">
        <v>16</v>
      </c>
      <c r="D159" s="42" t="s">
        <v>5</v>
      </c>
      <c r="E159" s="43" t="s">
        <v>239</v>
      </c>
      <c r="F159" s="45"/>
      <c r="G159" s="182">
        <f>G160+G161+G163</f>
        <v>2312426.36</v>
      </c>
    </row>
    <row r="160" spans="1:7" s="39" customFormat="1" ht="26.45" customHeight="1">
      <c r="A160" s="61" t="s">
        <v>89</v>
      </c>
      <c r="B160" s="42" t="s">
        <v>8</v>
      </c>
      <c r="C160" s="43" t="s">
        <v>16</v>
      </c>
      <c r="D160" s="42" t="s">
        <v>5</v>
      </c>
      <c r="E160" s="43" t="s">
        <v>239</v>
      </c>
      <c r="F160" s="45" t="s">
        <v>87</v>
      </c>
      <c r="G160" s="171">
        <v>2015587.66</v>
      </c>
    </row>
    <row r="161" spans="1:7" s="39" customFormat="1" ht="22.9" customHeight="1">
      <c r="A161" s="61" t="s">
        <v>65</v>
      </c>
      <c r="B161" s="42" t="s">
        <v>8</v>
      </c>
      <c r="C161" s="44" t="s">
        <v>16</v>
      </c>
      <c r="D161" s="45" t="s">
        <v>5</v>
      </c>
      <c r="E161" s="43" t="s">
        <v>239</v>
      </c>
      <c r="F161" s="45" t="s">
        <v>66</v>
      </c>
      <c r="G161" s="171">
        <v>281838.7</v>
      </c>
    </row>
    <row r="162" spans="1:7" s="39" customFormat="1">
      <c r="A162" s="172" t="s">
        <v>302</v>
      </c>
      <c r="B162" s="42" t="s">
        <v>8</v>
      </c>
      <c r="C162" s="42" t="s">
        <v>16</v>
      </c>
      <c r="D162" s="43" t="s">
        <v>5</v>
      </c>
      <c r="E162" s="43" t="s">
        <v>239</v>
      </c>
      <c r="F162" s="45" t="s">
        <v>301</v>
      </c>
      <c r="G162" s="171">
        <v>0</v>
      </c>
    </row>
    <row r="163" spans="1:7" s="39" customFormat="1" ht="15" customHeight="1">
      <c r="A163" s="173" t="s">
        <v>67</v>
      </c>
      <c r="B163" s="42" t="s">
        <v>8</v>
      </c>
      <c r="C163" s="44" t="s">
        <v>16</v>
      </c>
      <c r="D163" s="45" t="s">
        <v>5</v>
      </c>
      <c r="E163" s="43" t="s">
        <v>239</v>
      </c>
      <c r="F163" s="45" t="s">
        <v>68</v>
      </c>
      <c r="G163" s="171">
        <v>15000</v>
      </c>
    </row>
    <row r="164" spans="1:7" s="39" customFormat="1" ht="51.75" customHeight="1">
      <c r="A164" s="61" t="s">
        <v>461</v>
      </c>
      <c r="B164" s="42" t="s">
        <v>8</v>
      </c>
      <c r="C164" s="44" t="s">
        <v>16</v>
      </c>
      <c r="D164" s="45" t="s">
        <v>5</v>
      </c>
      <c r="E164" s="43" t="s">
        <v>463</v>
      </c>
      <c r="F164" s="45"/>
      <c r="G164" s="171">
        <f>G165</f>
        <v>3320.46</v>
      </c>
    </row>
    <row r="165" spans="1:7" s="39" customFormat="1" ht="38.25" customHeight="1">
      <c r="A165" s="61" t="s">
        <v>65</v>
      </c>
      <c r="B165" s="42" t="s">
        <v>8</v>
      </c>
      <c r="C165" s="44" t="s">
        <v>16</v>
      </c>
      <c r="D165" s="45" t="s">
        <v>5</v>
      </c>
      <c r="E165" s="43" t="s">
        <v>463</v>
      </c>
      <c r="F165" s="45" t="s">
        <v>66</v>
      </c>
      <c r="G165" s="171">
        <v>3320.46</v>
      </c>
    </row>
    <row r="166" spans="1:7" s="39" customFormat="1" ht="25.5">
      <c r="A166" s="183" t="s">
        <v>337</v>
      </c>
      <c r="B166" s="42" t="s">
        <v>8</v>
      </c>
      <c r="C166" s="44" t="s">
        <v>16</v>
      </c>
      <c r="D166" s="45" t="s">
        <v>5</v>
      </c>
      <c r="E166" s="43" t="s">
        <v>241</v>
      </c>
      <c r="F166" s="44"/>
      <c r="G166" s="171">
        <f>G167</f>
        <v>1000</v>
      </c>
    </row>
    <row r="167" spans="1:7" s="39" customFormat="1" ht="25.5">
      <c r="A167" s="59" t="s">
        <v>175</v>
      </c>
      <c r="B167" s="42" t="s">
        <v>8</v>
      </c>
      <c r="C167" s="43" t="s">
        <v>16</v>
      </c>
      <c r="D167" s="42" t="s">
        <v>5</v>
      </c>
      <c r="E167" s="43" t="s">
        <v>242</v>
      </c>
      <c r="F167" s="45"/>
      <c r="G167" s="171">
        <f>G168</f>
        <v>1000</v>
      </c>
    </row>
    <row r="168" spans="1:7" s="39" customFormat="1" ht="26.1" customHeight="1">
      <c r="A168" s="59" t="s">
        <v>88</v>
      </c>
      <c r="B168" s="42" t="s">
        <v>8</v>
      </c>
      <c r="C168" s="43" t="s">
        <v>16</v>
      </c>
      <c r="D168" s="42" t="s">
        <v>5</v>
      </c>
      <c r="E168" s="43" t="s">
        <v>243</v>
      </c>
      <c r="F168" s="45"/>
      <c r="G168" s="171">
        <f>G169</f>
        <v>1000</v>
      </c>
    </row>
    <row r="169" spans="1:7" s="39" customFormat="1" ht="38.25">
      <c r="A169" s="61" t="s">
        <v>65</v>
      </c>
      <c r="B169" s="42" t="s">
        <v>8</v>
      </c>
      <c r="C169" s="44" t="s">
        <v>16</v>
      </c>
      <c r="D169" s="45" t="s">
        <v>5</v>
      </c>
      <c r="E169" s="43" t="s">
        <v>243</v>
      </c>
      <c r="F169" s="45" t="s">
        <v>66</v>
      </c>
      <c r="G169" s="171">
        <v>1000</v>
      </c>
    </row>
    <row r="170" spans="1:7" s="39" customFormat="1" ht="20.25" customHeight="1">
      <c r="A170" s="238" t="s">
        <v>338</v>
      </c>
      <c r="B170" s="42" t="s">
        <v>8</v>
      </c>
      <c r="C170" s="44" t="s">
        <v>16</v>
      </c>
      <c r="D170" s="45" t="s">
        <v>5</v>
      </c>
      <c r="E170" s="43" t="s">
        <v>246</v>
      </c>
      <c r="F170" s="44"/>
      <c r="G170" s="171">
        <f>G171</f>
        <v>1000</v>
      </c>
    </row>
    <row r="171" spans="1:7" s="39" customFormat="1" ht="28.5" customHeight="1">
      <c r="A171" s="59" t="s">
        <v>179</v>
      </c>
      <c r="B171" s="42" t="s">
        <v>8</v>
      </c>
      <c r="C171" s="43" t="s">
        <v>16</v>
      </c>
      <c r="D171" s="42" t="s">
        <v>5</v>
      </c>
      <c r="E171" s="43" t="s">
        <v>244</v>
      </c>
      <c r="F171" s="45"/>
      <c r="G171" s="171">
        <f>G172</f>
        <v>1000</v>
      </c>
    </row>
    <row r="172" spans="1:7" s="39" customFormat="1" ht="25.5" customHeight="1">
      <c r="A172" s="187" t="s">
        <v>181</v>
      </c>
      <c r="B172" s="42" t="s">
        <v>8</v>
      </c>
      <c r="C172" s="43" t="s">
        <v>16</v>
      </c>
      <c r="D172" s="42" t="s">
        <v>5</v>
      </c>
      <c r="E172" s="43" t="s">
        <v>245</v>
      </c>
      <c r="F172" s="45"/>
      <c r="G172" s="171">
        <f>G173</f>
        <v>1000</v>
      </c>
    </row>
    <row r="173" spans="1:7" s="39" customFormat="1" ht="33" customHeight="1">
      <c r="A173" s="61" t="s">
        <v>65</v>
      </c>
      <c r="B173" s="42" t="s">
        <v>8</v>
      </c>
      <c r="C173" s="44" t="s">
        <v>16</v>
      </c>
      <c r="D173" s="45" t="s">
        <v>5</v>
      </c>
      <c r="E173" s="43" t="s">
        <v>245</v>
      </c>
      <c r="F173" s="45" t="s">
        <v>66</v>
      </c>
      <c r="G173" s="171">
        <v>1000</v>
      </c>
    </row>
    <row r="174" spans="1:7" s="39" customFormat="1" ht="33.6" customHeight="1">
      <c r="A174" s="168" t="s">
        <v>83</v>
      </c>
      <c r="B174" s="40" t="s">
        <v>8</v>
      </c>
      <c r="C174" s="41" t="s">
        <v>16</v>
      </c>
      <c r="D174" s="41" t="s">
        <v>7</v>
      </c>
      <c r="E174" s="41"/>
      <c r="F174" s="62"/>
      <c r="G174" s="160">
        <f>G175+G181</f>
        <v>1719143.65</v>
      </c>
    </row>
    <row r="175" spans="1:7" s="39" customFormat="1" ht="39" customHeight="1">
      <c r="A175" s="183" t="s">
        <v>336</v>
      </c>
      <c r="B175" s="42" t="s">
        <v>8</v>
      </c>
      <c r="C175" s="44" t="s">
        <v>16</v>
      </c>
      <c r="D175" s="45" t="s">
        <v>7</v>
      </c>
      <c r="E175" s="43" t="s">
        <v>237</v>
      </c>
      <c r="F175" s="44"/>
      <c r="G175" s="171">
        <f>G176</f>
        <v>1718598.2</v>
      </c>
    </row>
    <row r="176" spans="1:7" s="39" customFormat="1">
      <c r="A176" s="184" t="s">
        <v>169</v>
      </c>
      <c r="B176" s="42" t="s">
        <v>8</v>
      </c>
      <c r="C176" s="43" t="s">
        <v>16</v>
      </c>
      <c r="D176" s="42" t="s">
        <v>7</v>
      </c>
      <c r="E176" s="43" t="s">
        <v>238</v>
      </c>
      <c r="F176" s="45"/>
      <c r="G176" s="171">
        <f>G177</f>
        <v>1718598.2</v>
      </c>
    </row>
    <row r="177" spans="1:7" s="39" customFormat="1" ht="43.9" customHeight="1">
      <c r="A177" s="175" t="s">
        <v>274</v>
      </c>
      <c r="B177" s="42" t="s">
        <v>8</v>
      </c>
      <c r="C177" s="43" t="s">
        <v>16</v>
      </c>
      <c r="D177" s="42" t="s">
        <v>7</v>
      </c>
      <c r="E177" s="43" t="s">
        <v>240</v>
      </c>
      <c r="F177" s="45"/>
      <c r="G177" s="171">
        <f>G179+G178+G180</f>
        <v>1718598.2</v>
      </c>
    </row>
    <row r="178" spans="1:7" s="39" customFormat="1" ht="27.75" customHeight="1">
      <c r="A178" s="175" t="s">
        <v>62</v>
      </c>
      <c r="B178" s="42" t="s">
        <v>8</v>
      </c>
      <c r="C178" s="43" t="s">
        <v>16</v>
      </c>
      <c r="D178" s="42" t="s">
        <v>7</v>
      </c>
      <c r="E178" s="43" t="s">
        <v>240</v>
      </c>
      <c r="F178" s="45" t="s">
        <v>63</v>
      </c>
      <c r="G178" s="171">
        <v>1391598.2</v>
      </c>
    </row>
    <row r="179" spans="1:7" s="39" customFormat="1" ht="25.15" customHeight="1">
      <c r="A179" s="175" t="s">
        <v>65</v>
      </c>
      <c r="B179" s="42" t="s">
        <v>8</v>
      </c>
      <c r="C179" s="43" t="s">
        <v>16</v>
      </c>
      <c r="D179" s="42" t="s">
        <v>7</v>
      </c>
      <c r="E179" s="43" t="s">
        <v>240</v>
      </c>
      <c r="F179" s="45" t="s">
        <v>66</v>
      </c>
      <c r="G179" s="171">
        <v>327000</v>
      </c>
    </row>
    <row r="180" spans="1:7" s="39" customFormat="1">
      <c r="A180" s="188" t="s">
        <v>67</v>
      </c>
      <c r="B180" s="42" t="s">
        <v>8</v>
      </c>
      <c r="C180" s="43" t="s">
        <v>16</v>
      </c>
      <c r="D180" s="42" t="s">
        <v>7</v>
      </c>
      <c r="E180" s="43" t="s">
        <v>240</v>
      </c>
      <c r="F180" s="45" t="s">
        <v>68</v>
      </c>
      <c r="G180" s="171">
        <v>0</v>
      </c>
    </row>
    <row r="181" spans="1:7" s="39" customFormat="1" ht="38.25">
      <c r="A181" s="170" t="s">
        <v>383</v>
      </c>
      <c r="B181" s="42" t="s">
        <v>8</v>
      </c>
      <c r="C181" s="43" t="s">
        <v>16</v>
      </c>
      <c r="D181" s="42" t="s">
        <v>7</v>
      </c>
      <c r="E181" s="43" t="s">
        <v>382</v>
      </c>
      <c r="F181" s="45"/>
      <c r="G181" s="171">
        <v>545.45000000000005</v>
      </c>
    </row>
    <row r="182" spans="1:7" s="39" customFormat="1" ht="25.5">
      <c r="A182" s="170" t="s">
        <v>388</v>
      </c>
      <c r="B182" s="42" t="s">
        <v>8</v>
      </c>
      <c r="C182" s="43" t="s">
        <v>16</v>
      </c>
      <c r="D182" s="42" t="s">
        <v>7</v>
      </c>
      <c r="E182" s="43" t="s">
        <v>387</v>
      </c>
      <c r="F182" s="45"/>
      <c r="G182" s="171">
        <v>545.45000000000005</v>
      </c>
    </row>
    <row r="183" spans="1:7" s="39" customFormat="1" ht="84" customHeight="1">
      <c r="A183" s="181" t="s">
        <v>348</v>
      </c>
      <c r="B183" s="42" t="s">
        <v>8</v>
      </c>
      <c r="C183" s="43" t="s">
        <v>16</v>
      </c>
      <c r="D183" s="42" t="s">
        <v>7</v>
      </c>
      <c r="E183" s="43" t="s">
        <v>393</v>
      </c>
      <c r="F183" s="45"/>
      <c r="G183" s="171">
        <v>545.45000000000005</v>
      </c>
    </row>
    <row r="184" spans="1:7" s="39" customFormat="1" ht="25.5">
      <c r="A184" s="175" t="s">
        <v>62</v>
      </c>
      <c r="B184" s="42" t="s">
        <v>8</v>
      </c>
      <c r="C184" s="43" t="s">
        <v>16</v>
      </c>
      <c r="D184" s="42" t="s">
        <v>7</v>
      </c>
      <c r="E184" s="43" t="s">
        <v>393</v>
      </c>
      <c r="F184" s="45" t="s">
        <v>63</v>
      </c>
      <c r="G184" s="171">
        <v>545.45000000000005</v>
      </c>
    </row>
    <row r="185" spans="1:7" s="39" customFormat="1">
      <c r="A185" s="168" t="s">
        <v>18</v>
      </c>
      <c r="B185" s="40" t="s">
        <v>8</v>
      </c>
      <c r="C185" s="41" t="s">
        <v>13</v>
      </c>
      <c r="D185" s="41"/>
      <c r="E185" s="41"/>
      <c r="F185" s="62"/>
      <c r="G185" s="160">
        <f>G186+G191</f>
        <v>485838.34</v>
      </c>
    </row>
    <row r="186" spans="1:7" s="39" customFormat="1">
      <c r="A186" s="189" t="s">
        <v>50</v>
      </c>
      <c r="B186" s="41" t="s">
        <v>8</v>
      </c>
      <c r="C186" s="159" t="s">
        <v>13</v>
      </c>
      <c r="D186" s="62" t="s">
        <v>5</v>
      </c>
      <c r="E186" s="62"/>
      <c r="F186" s="62"/>
      <c r="G186" s="169">
        <f>G187</f>
        <v>434612.4</v>
      </c>
    </row>
    <row r="187" spans="1:7" s="39" customFormat="1" ht="38.25">
      <c r="A187" s="170" t="s">
        <v>383</v>
      </c>
      <c r="B187" s="42" t="s">
        <v>8</v>
      </c>
      <c r="C187" s="44" t="s">
        <v>13</v>
      </c>
      <c r="D187" s="45" t="s">
        <v>5</v>
      </c>
      <c r="E187" s="43" t="s">
        <v>382</v>
      </c>
      <c r="F187" s="45"/>
      <c r="G187" s="169">
        <f>G188</f>
        <v>434612.4</v>
      </c>
    </row>
    <row r="188" spans="1:7" s="39" customFormat="1" ht="24.75" customHeight="1">
      <c r="A188" s="190" t="s">
        <v>384</v>
      </c>
      <c r="B188" s="42" t="s">
        <v>8</v>
      </c>
      <c r="C188" s="44" t="s">
        <v>13</v>
      </c>
      <c r="D188" s="45" t="s">
        <v>5</v>
      </c>
      <c r="E188" s="45" t="s">
        <v>385</v>
      </c>
      <c r="F188" s="62"/>
      <c r="G188" s="169">
        <f>SUM(G190)</f>
        <v>434612.4</v>
      </c>
    </row>
    <row r="189" spans="1:7" s="39" customFormat="1" ht="15.75" customHeight="1">
      <c r="A189" s="190" t="s">
        <v>354</v>
      </c>
      <c r="B189" s="42" t="s">
        <v>8</v>
      </c>
      <c r="C189" s="44" t="s">
        <v>13</v>
      </c>
      <c r="D189" s="45" t="s">
        <v>5</v>
      </c>
      <c r="E189" s="45" t="s">
        <v>386</v>
      </c>
      <c r="F189" s="62"/>
      <c r="G189" s="171">
        <f>G190</f>
        <v>434612.4</v>
      </c>
    </row>
    <row r="190" spans="1:7" s="39" customFormat="1" ht="25.9" customHeight="1">
      <c r="A190" s="190" t="s">
        <v>78</v>
      </c>
      <c r="B190" s="42" t="s">
        <v>8</v>
      </c>
      <c r="C190" s="44" t="s">
        <v>13</v>
      </c>
      <c r="D190" s="45" t="s">
        <v>5</v>
      </c>
      <c r="E190" s="45" t="s">
        <v>386</v>
      </c>
      <c r="F190" s="45" t="s">
        <v>79</v>
      </c>
      <c r="G190" s="171">
        <v>434612.4</v>
      </c>
    </row>
    <row r="191" spans="1:7" s="39" customFormat="1">
      <c r="A191" s="179" t="s">
        <v>276</v>
      </c>
      <c r="B191" s="40" t="s">
        <v>8</v>
      </c>
      <c r="C191" s="159" t="s">
        <v>13</v>
      </c>
      <c r="D191" s="62" t="s">
        <v>12</v>
      </c>
      <c r="E191" s="62"/>
      <c r="F191" s="62"/>
      <c r="G191" s="169">
        <f>G195+G196</f>
        <v>51225.94</v>
      </c>
    </row>
    <row r="192" spans="1:7" s="39" customFormat="1" ht="38.25">
      <c r="A192" s="170" t="s">
        <v>383</v>
      </c>
      <c r="B192" s="42" t="s">
        <v>8</v>
      </c>
      <c r="C192" s="44" t="s">
        <v>13</v>
      </c>
      <c r="D192" s="45" t="s">
        <v>12</v>
      </c>
      <c r="E192" s="45" t="s">
        <v>382</v>
      </c>
      <c r="F192" s="45"/>
      <c r="G192" s="171">
        <f>G195+G196</f>
        <v>51225.94</v>
      </c>
    </row>
    <row r="193" spans="1:7" s="39" customFormat="1" ht="25.5">
      <c r="A193" s="170" t="s">
        <v>388</v>
      </c>
      <c r="B193" s="42" t="s">
        <v>8</v>
      </c>
      <c r="C193" s="44" t="s">
        <v>13</v>
      </c>
      <c r="D193" s="45" t="s">
        <v>12</v>
      </c>
      <c r="E193" s="45" t="s">
        <v>387</v>
      </c>
      <c r="F193" s="45"/>
      <c r="G193" s="171">
        <v>1000</v>
      </c>
    </row>
    <row r="194" spans="1:7" s="39" customFormat="1" ht="25.5">
      <c r="A194" s="170" t="s">
        <v>389</v>
      </c>
      <c r="B194" s="42" t="s">
        <v>8</v>
      </c>
      <c r="C194" s="44" t="s">
        <v>13</v>
      </c>
      <c r="D194" s="45" t="s">
        <v>12</v>
      </c>
      <c r="E194" s="45" t="s">
        <v>390</v>
      </c>
      <c r="F194" s="45"/>
      <c r="G194" s="171">
        <v>1000</v>
      </c>
    </row>
    <row r="195" spans="1:7" s="39" customFormat="1" ht="25.5">
      <c r="A195" s="170" t="s">
        <v>391</v>
      </c>
      <c r="B195" s="42" t="s">
        <v>8</v>
      </c>
      <c r="C195" s="44" t="s">
        <v>13</v>
      </c>
      <c r="D195" s="45" t="s">
        <v>12</v>
      </c>
      <c r="E195" s="45" t="s">
        <v>390</v>
      </c>
      <c r="F195" s="45" t="s">
        <v>392</v>
      </c>
      <c r="G195" s="171">
        <v>1000</v>
      </c>
    </row>
    <row r="196" spans="1:7" s="39" customFormat="1" ht="75" customHeight="1">
      <c r="A196" s="181" t="s">
        <v>348</v>
      </c>
      <c r="B196" s="191" t="s">
        <v>8</v>
      </c>
      <c r="C196" s="192" t="s">
        <v>13</v>
      </c>
      <c r="D196" s="193" t="s">
        <v>12</v>
      </c>
      <c r="E196" s="193" t="s">
        <v>393</v>
      </c>
      <c r="F196" s="193"/>
      <c r="G196" s="194">
        <f>G197</f>
        <v>50225.94</v>
      </c>
    </row>
    <row r="197" spans="1:7" s="39" customFormat="1" ht="25.5">
      <c r="A197" s="181" t="s">
        <v>89</v>
      </c>
      <c r="B197" s="191" t="s">
        <v>8</v>
      </c>
      <c r="C197" s="192" t="s">
        <v>13</v>
      </c>
      <c r="D197" s="193" t="s">
        <v>12</v>
      </c>
      <c r="E197" s="193" t="s">
        <v>393</v>
      </c>
      <c r="F197" s="193" t="s">
        <v>87</v>
      </c>
      <c r="G197" s="194">
        <v>50225.94</v>
      </c>
    </row>
    <row r="198" spans="1:7" s="39" customFormat="1">
      <c r="A198" s="195" t="s">
        <v>84</v>
      </c>
      <c r="B198" s="40" t="s">
        <v>8</v>
      </c>
      <c r="C198" s="41" t="s">
        <v>40</v>
      </c>
      <c r="D198" s="41"/>
      <c r="E198" s="41"/>
      <c r="F198" s="62"/>
      <c r="G198" s="160">
        <f>SUM(G199)</f>
        <v>1000</v>
      </c>
    </row>
    <row r="199" spans="1:7" s="39" customFormat="1" ht="25.15" customHeight="1">
      <c r="A199" s="167" t="s">
        <v>54</v>
      </c>
      <c r="B199" s="41" t="s">
        <v>8</v>
      </c>
      <c r="C199" s="41" t="s">
        <v>40</v>
      </c>
      <c r="D199" s="40" t="s">
        <v>5</v>
      </c>
      <c r="E199" s="41"/>
      <c r="F199" s="62"/>
      <c r="G199" s="169">
        <f>G200</f>
        <v>1000</v>
      </c>
    </row>
    <row r="200" spans="1:7" s="39" customFormat="1" ht="38.25">
      <c r="A200" s="174" t="s">
        <v>339</v>
      </c>
      <c r="B200" s="42" t="s">
        <v>8</v>
      </c>
      <c r="C200" s="44" t="s">
        <v>40</v>
      </c>
      <c r="D200" s="45" t="s">
        <v>5</v>
      </c>
      <c r="E200" s="43" t="s">
        <v>236</v>
      </c>
      <c r="F200" s="62"/>
      <c r="G200" s="171">
        <f>G201</f>
        <v>1000</v>
      </c>
    </row>
    <row r="201" spans="1:7" s="39" customFormat="1" ht="25.5">
      <c r="A201" s="186" t="s">
        <v>340</v>
      </c>
      <c r="B201" s="42" t="s">
        <v>8</v>
      </c>
      <c r="C201" s="44" t="s">
        <v>40</v>
      </c>
      <c r="D201" s="45" t="s">
        <v>5</v>
      </c>
      <c r="E201" s="43" t="s">
        <v>247</v>
      </c>
      <c r="F201" s="44"/>
      <c r="G201" s="171">
        <f>G202</f>
        <v>1000</v>
      </c>
    </row>
    <row r="202" spans="1:7" s="39" customFormat="1" ht="30" customHeight="1">
      <c r="A202" s="60" t="s">
        <v>184</v>
      </c>
      <c r="B202" s="42" t="s">
        <v>8</v>
      </c>
      <c r="C202" s="43" t="s">
        <v>40</v>
      </c>
      <c r="D202" s="42" t="s">
        <v>5</v>
      </c>
      <c r="E202" s="43" t="s">
        <v>248</v>
      </c>
      <c r="F202" s="45"/>
      <c r="G202" s="171">
        <f>G203</f>
        <v>1000</v>
      </c>
    </row>
    <row r="203" spans="1:7" s="39" customFormat="1" ht="25.5" customHeight="1">
      <c r="A203" s="60" t="s">
        <v>85</v>
      </c>
      <c r="B203" s="42" t="s">
        <v>8</v>
      </c>
      <c r="C203" s="43" t="s">
        <v>40</v>
      </c>
      <c r="D203" s="42" t="s">
        <v>5</v>
      </c>
      <c r="E203" s="43" t="s">
        <v>249</v>
      </c>
      <c r="F203" s="45"/>
      <c r="G203" s="171">
        <f>SUM(G204)</f>
        <v>1000</v>
      </c>
    </row>
    <row r="204" spans="1:7" ht="43.5" customHeight="1">
      <c r="A204" s="61" t="s">
        <v>65</v>
      </c>
      <c r="B204" s="42" t="s">
        <v>8</v>
      </c>
      <c r="C204" s="44" t="s">
        <v>40</v>
      </c>
      <c r="D204" s="45" t="s">
        <v>5</v>
      </c>
      <c r="E204" s="43" t="s">
        <v>249</v>
      </c>
      <c r="F204" s="45" t="s">
        <v>66</v>
      </c>
      <c r="G204" s="171">
        <v>1000</v>
      </c>
    </row>
  </sheetData>
  <mergeCells count="22">
    <mergeCell ref="A5:G5"/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6:G6"/>
    <mergeCell ref="B9:G9"/>
    <mergeCell ref="B10:G10"/>
    <mergeCell ref="B16:G16"/>
    <mergeCell ref="A11:G11"/>
    <mergeCell ref="B12:G12"/>
    <mergeCell ref="B13:G13"/>
    <mergeCell ref="B14:G14"/>
    <mergeCell ref="B15:G1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topLeftCell="A18" zoomScale="130" zoomScaleSheetLayoutView="130" workbookViewId="0">
      <selection activeCell="J29" sqref="J29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254" t="s">
        <v>298</v>
      </c>
      <c r="C1" s="254"/>
      <c r="D1" s="254"/>
      <c r="E1" s="254"/>
      <c r="F1" s="254"/>
    </row>
    <row r="2" spans="1:6">
      <c r="A2" s="9"/>
      <c r="B2" s="254" t="s">
        <v>294</v>
      </c>
      <c r="C2" s="254"/>
      <c r="D2" s="254"/>
      <c r="E2" s="254"/>
      <c r="F2" s="254"/>
    </row>
    <row r="3" spans="1:6">
      <c r="A3" s="254" t="s">
        <v>48</v>
      </c>
      <c r="B3" s="254"/>
      <c r="C3" s="254"/>
      <c r="D3" s="254"/>
      <c r="E3" s="254"/>
      <c r="F3" s="254"/>
    </row>
    <row r="4" spans="1:6">
      <c r="A4" s="8"/>
      <c r="B4" s="254" t="s">
        <v>43</v>
      </c>
      <c r="C4" s="254"/>
      <c r="D4" s="254"/>
      <c r="E4" s="254"/>
      <c r="F4" s="254"/>
    </row>
    <row r="5" spans="1:6">
      <c r="A5" s="254" t="s">
        <v>347</v>
      </c>
      <c r="B5" s="254"/>
      <c r="C5" s="254"/>
      <c r="D5" s="254"/>
      <c r="E5" s="254"/>
      <c r="F5" s="254"/>
    </row>
    <row r="6" spans="1:6">
      <c r="A6" s="254" t="s">
        <v>117</v>
      </c>
      <c r="B6" s="254"/>
      <c r="C6" s="254"/>
      <c r="D6" s="254"/>
      <c r="E6" s="254"/>
      <c r="F6" s="254"/>
    </row>
    <row r="7" spans="1:6">
      <c r="A7" s="244" t="s">
        <v>426</v>
      </c>
      <c r="B7" s="244"/>
      <c r="C7" s="244"/>
      <c r="D7" s="244"/>
      <c r="E7" s="244"/>
      <c r="F7" s="244"/>
    </row>
    <row r="8" spans="1:6">
      <c r="A8" s="8"/>
      <c r="B8" s="244" t="s">
        <v>467</v>
      </c>
      <c r="C8" s="244"/>
      <c r="D8" s="244"/>
      <c r="E8" s="244"/>
      <c r="F8" s="244"/>
    </row>
    <row r="9" spans="1:6">
      <c r="A9" s="8"/>
      <c r="B9" s="254" t="s">
        <v>264</v>
      </c>
      <c r="C9" s="254"/>
      <c r="D9" s="254"/>
      <c r="E9" s="254"/>
      <c r="F9" s="254"/>
    </row>
    <row r="10" spans="1:6">
      <c r="A10" s="9"/>
      <c r="B10" s="254" t="s">
        <v>294</v>
      </c>
      <c r="C10" s="254"/>
      <c r="D10" s="254"/>
      <c r="E10" s="254"/>
      <c r="F10" s="254"/>
    </row>
    <row r="11" spans="1:6">
      <c r="A11" s="254" t="s">
        <v>48</v>
      </c>
      <c r="B11" s="254"/>
      <c r="C11" s="254"/>
      <c r="D11" s="254"/>
      <c r="E11" s="254"/>
      <c r="F11" s="254"/>
    </row>
    <row r="12" spans="1:6">
      <c r="A12" s="8"/>
      <c r="B12" s="254" t="s">
        <v>43</v>
      </c>
      <c r="C12" s="254"/>
      <c r="D12" s="254"/>
      <c r="E12" s="254"/>
      <c r="F12" s="254"/>
    </row>
    <row r="13" spans="1:6">
      <c r="A13" s="254" t="s">
        <v>271</v>
      </c>
      <c r="B13" s="254"/>
      <c r="C13" s="254"/>
      <c r="D13" s="254"/>
      <c r="E13" s="254"/>
      <c r="F13" s="254"/>
    </row>
    <row r="14" spans="1:6">
      <c r="A14" s="254" t="s">
        <v>117</v>
      </c>
      <c r="B14" s="254"/>
      <c r="C14" s="254"/>
      <c r="D14" s="254"/>
      <c r="E14" s="254"/>
      <c r="F14" s="254"/>
    </row>
    <row r="15" spans="1:6">
      <c r="A15" s="244" t="s">
        <v>426</v>
      </c>
      <c r="B15" s="244"/>
      <c r="C15" s="244"/>
      <c r="D15" s="244"/>
      <c r="E15" s="244"/>
      <c r="F15" s="244"/>
    </row>
    <row r="16" spans="1:6">
      <c r="A16" s="8"/>
      <c r="B16" s="244" t="s">
        <v>455</v>
      </c>
      <c r="C16" s="244"/>
      <c r="D16" s="244"/>
      <c r="E16" s="244"/>
      <c r="F16" s="244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256" t="s">
        <v>90</v>
      </c>
      <c r="B18" s="256"/>
      <c r="C18" s="256"/>
      <c r="D18" s="256"/>
      <c r="E18" s="256"/>
      <c r="F18" s="256"/>
    </row>
    <row r="19" spans="1:6">
      <c r="A19" s="256" t="s">
        <v>91</v>
      </c>
      <c r="B19" s="256"/>
      <c r="C19" s="256"/>
      <c r="D19" s="256"/>
      <c r="E19" s="256"/>
      <c r="F19" s="256"/>
    </row>
    <row r="20" spans="1:6">
      <c r="A20" s="256" t="s">
        <v>454</v>
      </c>
      <c r="B20" s="256"/>
      <c r="C20" s="256"/>
      <c r="D20" s="256"/>
      <c r="E20" s="256"/>
      <c r="F20" s="256"/>
    </row>
    <row r="21" spans="1:6" ht="12" customHeight="1" thickBot="1">
      <c r="A21" s="255"/>
      <c r="B21" s="255"/>
      <c r="C21" s="255"/>
      <c r="D21" s="255"/>
      <c r="E21" s="255"/>
      <c r="F21" s="257"/>
    </row>
    <row r="22" spans="1:6" hidden="1">
      <c r="A22" s="258"/>
      <c r="B22" s="258"/>
      <c r="C22" s="258"/>
      <c r="D22" s="258"/>
      <c r="E22" s="258"/>
    </row>
    <row r="23" spans="1:6" hidden="1">
      <c r="A23" s="256"/>
      <c r="B23" s="256"/>
      <c r="C23" s="256"/>
      <c r="D23" s="256"/>
      <c r="E23" s="256"/>
    </row>
    <row r="24" spans="1:6">
      <c r="A24" s="255"/>
      <c r="B24" s="255"/>
      <c r="C24" s="255"/>
      <c r="D24" s="255"/>
      <c r="E24" s="255"/>
    </row>
    <row r="25" spans="1:6" ht="14.25">
      <c r="A25" s="199" t="s">
        <v>0</v>
      </c>
      <c r="B25" s="199" t="s">
        <v>1</v>
      </c>
      <c r="C25" s="199" t="s">
        <v>2</v>
      </c>
      <c r="D25" s="200" t="s">
        <v>436</v>
      </c>
      <c r="E25" s="196"/>
    </row>
    <row r="26" spans="1:6" ht="15">
      <c r="A26" s="201"/>
      <c r="B26" s="202"/>
      <c r="C26" s="202"/>
      <c r="D26" s="200">
        <f>D27+D36+D38+D40+D44+D47+D50+D53</f>
        <v>13653226.780000001</v>
      </c>
    </row>
    <row r="27" spans="1:6" ht="18" customHeight="1">
      <c r="A27" s="203" t="s">
        <v>4</v>
      </c>
      <c r="B27" s="20" t="s">
        <v>5</v>
      </c>
      <c r="C27" s="20"/>
      <c r="D27" s="204">
        <f>D28+D29+D33+D32+D30+D31</f>
        <v>3825177.62</v>
      </c>
    </row>
    <row r="28" spans="1:6" ht="33.75" customHeight="1">
      <c r="A28" s="205" t="s">
        <v>69</v>
      </c>
      <c r="B28" s="21" t="s">
        <v>5</v>
      </c>
      <c r="C28" s="22" t="s">
        <v>6</v>
      </c>
      <c r="D28" s="206">
        <v>854424.62</v>
      </c>
    </row>
    <row r="29" spans="1:6" ht="59.25" customHeight="1">
      <c r="A29" s="205" t="s">
        <v>71</v>
      </c>
      <c r="B29" s="21" t="s">
        <v>5</v>
      </c>
      <c r="C29" s="21" t="s">
        <v>7</v>
      </c>
      <c r="D29" s="206">
        <v>2120872.5</v>
      </c>
    </row>
    <row r="30" spans="1:6" ht="15" hidden="1">
      <c r="A30" s="205" t="s">
        <v>115</v>
      </c>
      <c r="B30" s="21" t="s">
        <v>5</v>
      </c>
      <c r="C30" s="21" t="s">
        <v>114</v>
      </c>
      <c r="D30" s="206"/>
    </row>
    <row r="31" spans="1:6" ht="15">
      <c r="A31" s="205" t="s">
        <v>115</v>
      </c>
      <c r="B31" s="21" t="s">
        <v>5</v>
      </c>
      <c r="C31" s="21" t="s">
        <v>114</v>
      </c>
      <c r="D31" s="206">
        <v>815880.5</v>
      </c>
    </row>
    <row r="32" spans="1:6" ht="15">
      <c r="A32" s="239" t="s">
        <v>193</v>
      </c>
      <c r="B32" s="21" t="s">
        <v>5</v>
      </c>
      <c r="C32" s="21" t="s">
        <v>40</v>
      </c>
      <c r="D32" s="206">
        <v>30000</v>
      </c>
    </row>
    <row r="33" spans="1:6" ht="15">
      <c r="A33" s="205" t="s">
        <v>53</v>
      </c>
      <c r="B33" s="21" t="s">
        <v>5</v>
      </c>
      <c r="C33" s="21" t="s">
        <v>52</v>
      </c>
      <c r="D33" s="206">
        <v>4000</v>
      </c>
    </row>
    <row r="34" spans="1:6" ht="14.25" hidden="1">
      <c r="A34" s="201" t="s">
        <v>9</v>
      </c>
      <c r="B34" s="24" t="s">
        <v>6</v>
      </c>
      <c r="C34" s="23"/>
      <c r="D34" s="204">
        <f>SUM(D35)</f>
        <v>0</v>
      </c>
    </row>
    <row r="35" spans="1:6" s="25" customFormat="1" ht="15" hidden="1">
      <c r="A35" s="205" t="s">
        <v>10</v>
      </c>
      <c r="B35" s="21" t="s">
        <v>6</v>
      </c>
      <c r="C35" s="22" t="s">
        <v>12</v>
      </c>
      <c r="D35" s="207">
        <v>0</v>
      </c>
    </row>
    <row r="36" spans="1:6" s="25" customFormat="1">
      <c r="A36" s="167" t="s">
        <v>9</v>
      </c>
      <c r="B36" s="46" t="s">
        <v>6</v>
      </c>
      <c r="C36" s="47"/>
      <c r="D36" s="160">
        <f>D37</f>
        <v>270300</v>
      </c>
      <c r="E36" s="197"/>
      <c r="F36" s="46"/>
    </row>
    <row r="37" spans="1:6" s="25" customFormat="1">
      <c r="A37" s="187" t="s">
        <v>10</v>
      </c>
      <c r="B37" s="48" t="s">
        <v>6</v>
      </c>
      <c r="C37" s="157" t="s">
        <v>12</v>
      </c>
      <c r="D37" s="176">
        <v>270300</v>
      </c>
      <c r="E37" s="155"/>
      <c r="F37" s="156"/>
    </row>
    <row r="38" spans="1:6" ht="28.5">
      <c r="A38" s="203" t="s">
        <v>11</v>
      </c>
      <c r="B38" s="20" t="s">
        <v>12</v>
      </c>
      <c r="C38" s="20"/>
      <c r="D38" s="208">
        <f>D39</f>
        <v>308193</v>
      </c>
    </row>
    <row r="39" spans="1:6" s="25" customFormat="1" ht="45">
      <c r="A39" s="209" t="s">
        <v>352</v>
      </c>
      <c r="B39" s="140" t="s">
        <v>12</v>
      </c>
      <c r="C39" s="141" t="s">
        <v>13</v>
      </c>
      <c r="D39" s="147">
        <v>308193</v>
      </c>
      <c r="E39" s="198" t="s">
        <v>217</v>
      </c>
    </row>
    <row r="40" spans="1:6" ht="14.25">
      <c r="A40" s="203" t="s">
        <v>44</v>
      </c>
      <c r="B40" s="20" t="s">
        <v>7</v>
      </c>
      <c r="C40" s="20"/>
      <c r="D40" s="208">
        <f>D42+D43+D41</f>
        <v>3686557.35</v>
      </c>
    </row>
    <row r="41" spans="1:6" ht="15">
      <c r="A41" s="205" t="s">
        <v>415</v>
      </c>
      <c r="B41" s="22" t="s">
        <v>7</v>
      </c>
      <c r="C41" s="22" t="s">
        <v>408</v>
      </c>
      <c r="D41" s="210">
        <v>583100</v>
      </c>
    </row>
    <row r="42" spans="1:6" ht="15">
      <c r="A42" s="205" t="s">
        <v>446</v>
      </c>
      <c r="B42" s="22" t="s">
        <v>7</v>
      </c>
      <c r="C42" s="22" t="s">
        <v>447</v>
      </c>
      <c r="D42" s="210">
        <v>850247</v>
      </c>
    </row>
    <row r="43" spans="1:6" s="25" customFormat="1" ht="15">
      <c r="A43" s="205" t="s">
        <v>77</v>
      </c>
      <c r="B43" s="22" t="s">
        <v>7</v>
      </c>
      <c r="C43" s="22" t="s">
        <v>41</v>
      </c>
      <c r="D43" s="210">
        <v>2253210.35</v>
      </c>
    </row>
    <row r="44" spans="1:6" ht="14.25">
      <c r="A44" s="203" t="s">
        <v>86</v>
      </c>
      <c r="B44" s="20" t="s">
        <v>14</v>
      </c>
      <c r="C44" s="20"/>
      <c r="D44" s="208">
        <f>D46</f>
        <v>1038770</v>
      </c>
    </row>
    <row r="45" spans="1:6" s="25" customFormat="1" ht="0.75" customHeight="1">
      <c r="A45" s="205" t="s">
        <v>111</v>
      </c>
      <c r="B45" s="21" t="s">
        <v>14</v>
      </c>
      <c r="C45" s="21" t="s">
        <v>5</v>
      </c>
      <c r="D45" s="210">
        <v>0</v>
      </c>
    </row>
    <row r="46" spans="1:6" s="25" customFormat="1" ht="15">
      <c r="A46" s="205" t="s">
        <v>15</v>
      </c>
      <c r="B46" s="22" t="s">
        <v>14</v>
      </c>
      <c r="C46" s="22" t="s">
        <v>12</v>
      </c>
      <c r="D46" s="210">
        <v>1038770</v>
      </c>
    </row>
    <row r="47" spans="1:6" ht="14.25">
      <c r="A47" s="203" t="s">
        <v>81</v>
      </c>
      <c r="B47" s="20" t="s">
        <v>16</v>
      </c>
      <c r="C47" s="20"/>
      <c r="D47" s="208">
        <f>SUM(D48:D49)</f>
        <v>4037390.4699999997</v>
      </c>
    </row>
    <row r="48" spans="1:6" s="25" customFormat="1" ht="15">
      <c r="A48" s="205" t="s">
        <v>17</v>
      </c>
      <c r="B48" s="21" t="s">
        <v>16</v>
      </c>
      <c r="C48" s="21" t="s">
        <v>5</v>
      </c>
      <c r="D48" s="211">
        <v>2318246.8199999998</v>
      </c>
    </row>
    <row r="49" spans="1:4" s="25" customFormat="1" ht="15">
      <c r="A49" s="205" t="s">
        <v>83</v>
      </c>
      <c r="B49" s="22" t="s">
        <v>16</v>
      </c>
      <c r="C49" s="22" t="s">
        <v>7</v>
      </c>
      <c r="D49" s="210">
        <v>1719143.65</v>
      </c>
    </row>
    <row r="50" spans="1:4" ht="14.25">
      <c r="A50" s="203" t="s">
        <v>18</v>
      </c>
      <c r="B50" s="20" t="s">
        <v>13</v>
      </c>
      <c r="C50" s="20"/>
      <c r="D50" s="208">
        <f>SUM(D51:D52)</f>
        <v>485838.34</v>
      </c>
    </row>
    <row r="51" spans="1:4" s="25" customFormat="1" ht="15">
      <c r="A51" s="212" t="s">
        <v>50</v>
      </c>
      <c r="B51" s="213" t="s">
        <v>13</v>
      </c>
      <c r="C51" s="214" t="s">
        <v>5</v>
      </c>
      <c r="D51" s="206">
        <v>434612.4</v>
      </c>
    </row>
    <row r="52" spans="1:4" s="25" customFormat="1" ht="15">
      <c r="A52" s="212" t="s">
        <v>276</v>
      </c>
      <c r="B52" s="213" t="s">
        <v>13</v>
      </c>
      <c r="C52" s="214" t="s">
        <v>12</v>
      </c>
      <c r="D52" s="206">
        <v>51225.94</v>
      </c>
    </row>
    <row r="53" spans="1:4" ht="14.25">
      <c r="A53" s="215" t="s">
        <v>84</v>
      </c>
      <c r="B53" s="20" t="s">
        <v>40</v>
      </c>
      <c r="C53" s="20"/>
      <c r="D53" s="208">
        <f>SUM(D54)</f>
        <v>1000</v>
      </c>
    </row>
    <row r="54" spans="1:4" ht="15">
      <c r="A54" s="216" t="s">
        <v>54</v>
      </c>
      <c r="B54" s="22" t="s">
        <v>40</v>
      </c>
      <c r="C54" s="21" t="s">
        <v>5</v>
      </c>
      <c r="D54" s="211">
        <v>1000</v>
      </c>
    </row>
  </sheetData>
  <mergeCells count="23"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  <mergeCell ref="A15:F15"/>
    <mergeCell ref="B16:F16"/>
    <mergeCell ref="B10:F10"/>
    <mergeCell ref="A11:F11"/>
    <mergeCell ref="B12:F12"/>
    <mergeCell ref="A13:F13"/>
    <mergeCell ref="A14:F1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65"/>
  <sheetViews>
    <sheetView tabSelected="1" view="pageBreakPreview" topLeftCell="A145" zoomScaleSheetLayoutView="100" workbookViewId="0">
      <selection activeCell="D159" sqref="D159"/>
    </sheetView>
  </sheetViews>
  <sheetFormatPr defaultColWidth="60.140625" defaultRowHeight="16.5"/>
  <cols>
    <col min="1" max="1" width="76.42578125" style="49" customWidth="1"/>
    <col min="2" max="2" width="23.85546875" style="52" customWidth="1"/>
    <col min="3" max="3" width="8" style="50" customWidth="1"/>
    <col min="4" max="4" width="23" style="51" customWidth="1"/>
    <col min="5" max="5" width="17.85546875" style="51" hidden="1" customWidth="1"/>
    <col min="6" max="6" width="17.5703125" style="51" hidden="1" customWidth="1"/>
    <col min="7" max="16384" width="60.140625" style="49"/>
  </cols>
  <sheetData>
    <row r="1" spans="1:61">
      <c r="A1" s="92"/>
      <c r="B1" s="259" t="s">
        <v>299</v>
      </c>
      <c r="C1" s="259"/>
      <c r="D1" s="259"/>
      <c r="E1" s="93"/>
      <c r="F1" s="93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</row>
    <row r="2" spans="1:61">
      <c r="A2" s="92"/>
      <c r="B2" s="259" t="s">
        <v>295</v>
      </c>
      <c r="C2" s="259"/>
      <c r="D2" s="259"/>
      <c r="E2" s="93"/>
      <c r="F2" s="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</row>
    <row r="3" spans="1:61">
      <c r="A3" s="92"/>
      <c r="B3" s="259" t="s">
        <v>92</v>
      </c>
      <c r="C3" s="259"/>
      <c r="D3" s="259"/>
      <c r="E3" s="93"/>
      <c r="F3" s="93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</row>
    <row r="4" spans="1:61">
      <c r="A4" s="92"/>
      <c r="B4" s="259" t="s">
        <v>117</v>
      </c>
      <c r="C4" s="259"/>
      <c r="D4" s="259"/>
      <c r="E4" s="93"/>
      <c r="F4" s="93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</row>
    <row r="5" spans="1:61">
      <c r="A5" s="261" t="s">
        <v>347</v>
      </c>
      <c r="B5" s="261"/>
      <c r="C5" s="261"/>
      <c r="D5" s="261"/>
      <c r="E5" s="261"/>
      <c r="F5" s="261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</row>
    <row r="6" spans="1:61">
      <c r="A6" s="261" t="s">
        <v>117</v>
      </c>
      <c r="B6" s="261"/>
      <c r="C6" s="261"/>
      <c r="D6" s="261"/>
      <c r="E6" s="261"/>
      <c r="F6" s="261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</row>
    <row r="7" spans="1:61">
      <c r="A7" s="261" t="s">
        <v>426</v>
      </c>
      <c r="B7" s="261"/>
      <c r="C7" s="261"/>
      <c r="D7" s="261"/>
      <c r="E7" s="261"/>
      <c r="F7" s="261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</row>
    <row r="8" spans="1:61">
      <c r="A8" s="92"/>
      <c r="B8" s="259" t="s">
        <v>470</v>
      </c>
      <c r="C8" s="259"/>
      <c r="D8" s="259"/>
      <c r="E8" s="93"/>
      <c r="F8" s="93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</row>
    <row r="9" spans="1:61">
      <c r="A9" s="92"/>
      <c r="B9" s="259" t="s">
        <v>116</v>
      </c>
      <c r="C9" s="259"/>
      <c r="D9" s="259"/>
      <c r="E9" s="93"/>
      <c r="F9" s="93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</row>
    <row r="10" spans="1:61">
      <c r="A10" s="92"/>
      <c r="B10" s="259" t="s">
        <v>295</v>
      </c>
      <c r="C10" s="259"/>
      <c r="D10" s="259"/>
      <c r="E10" s="93"/>
      <c r="F10" s="93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</row>
    <row r="11" spans="1:61">
      <c r="A11" s="92"/>
      <c r="B11" s="259" t="s">
        <v>92</v>
      </c>
      <c r="C11" s="259"/>
      <c r="D11" s="259"/>
      <c r="E11" s="93"/>
      <c r="F11" s="93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</row>
    <row r="12" spans="1:61">
      <c r="A12" s="92"/>
      <c r="B12" s="259" t="s">
        <v>117</v>
      </c>
      <c r="C12" s="259"/>
      <c r="D12" s="259"/>
      <c r="E12" s="93"/>
      <c r="F12" s="93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</row>
    <row r="13" spans="1:61">
      <c r="A13" s="261" t="s">
        <v>271</v>
      </c>
      <c r="B13" s="261"/>
      <c r="C13" s="261"/>
      <c r="D13" s="261"/>
      <c r="E13" s="261"/>
      <c r="F13" s="261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</row>
    <row r="14" spans="1:61">
      <c r="A14" s="261" t="s">
        <v>117</v>
      </c>
      <c r="B14" s="261"/>
      <c r="C14" s="261"/>
      <c r="D14" s="261"/>
      <c r="E14" s="261"/>
      <c r="F14" s="261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</row>
    <row r="15" spans="1:61">
      <c r="A15" s="261" t="s">
        <v>426</v>
      </c>
      <c r="B15" s="261"/>
      <c r="C15" s="261"/>
      <c r="D15" s="261"/>
      <c r="E15" s="261"/>
      <c r="F15" s="261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</row>
    <row r="16" spans="1:61">
      <c r="A16" s="92"/>
      <c r="B16" s="259" t="s">
        <v>456</v>
      </c>
      <c r="C16" s="259"/>
      <c r="D16" s="259"/>
      <c r="E16" s="93"/>
      <c r="F16" s="93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</row>
    <row r="17" spans="1:61">
      <c r="A17" s="94"/>
      <c r="B17" s="95"/>
      <c r="C17" s="96"/>
      <c r="D17" s="97"/>
      <c r="E17" s="97"/>
      <c r="F17" s="97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</row>
    <row r="18" spans="1:61">
      <c r="A18" s="260" t="s">
        <v>118</v>
      </c>
      <c r="B18" s="260"/>
      <c r="C18" s="260"/>
      <c r="D18" s="260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</row>
    <row r="19" spans="1:61">
      <c r="A19" s="260" t="s">
        <v>119</v>
      </c>
      <c r="B19" s="260"/>
      <c r="C19" s="260"/>
      <c r="D19" s="260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</row>
    <row r="20" spans="1:61">
      <c r="A20" s="260" t="s">
        <v>120</v>
      </c>
      <c r="B20" s="260"/>
      <c r="C20" s="260"/>
      <c r="D20" s="260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</row>
    <row r="21" spans="1:61">
      <c r="A21" s="260" t="s">
        <v>457</v>
      </c>
      <c r="B21" s="260"/>
      <c r="C21" s="260"/>
      <c r="D21" s="260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</row>
    <row r="22" spans="1:61">
      <c r="A22" s="94"/>
      <c r="B22" s="95"/>
      <c r="C22" s="96"/>
      <c r="D22" s="97"/>
      <c r="E22" s="97"/>
      <c r="F22" s="97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</row>
    <row r="23" spans="1:61" ht="17.25" thickBot="1">
      <c r="A23" s="94"/>
      <c r="B23" s="95"/>
      <c r="C23" s="96"/>
      <c r="D23" s="97"/>
      <c r="E23" s="97"/>
      <c r="F23" s="97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</row>
    <row r="24" spans="1:61" s="53" customFormat="1" ht="39" customHeight="1" thickBot="1">
      <c r="A24" s="221" t="s">
        <v>0</v>
      </c>
      <c r="B24" s="104" t="s">
        <v>60</v>
      </c>
      <c r="C24" s="221" t="s">
        <v>3</v>
      </c>
      <c r="D24" s="222" t="s">
        <v>458</v>
      </c>
      <c r="E24" s="217" t="s">
        <v>121</v>
      </c>
      <c r="F24" s="98" t="s">
        <v>122</v>
      </c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</row>
    <row r="25" spans="1:61" ht="17.25" thickBot="1">
      <c r="A25" s="65" t="s">
        <v>123</v>
      </c>
      <c r="B25" s="108"/>
      <c r="C25" s="223"/>
      <c r="D25" s="224">
        <f>D26+D61+D68+D82+D104+D108+D111+D117+D78</f>
        <v>7419174.8099999996</v>
      </c>
      <c r="E25" s="101" t="e">
        <f>E26+E61+E68+#REF!+E82+#REF!+#REF!+#REF!+#REF!+#REF!+#REF!+#REF!+#REF!+#REF!+#REF!+#REF!+#REF!+#REF!+#REF!+#REF!</f>
        <v>#REF!</v>
      </c>
      <c r="F25" s="100" t="e">
        <f>F26+F61+F68+#REF!+F82+#REF!+#REF!+#REF!+#REF!+#REF!+#REF!+#REF!+#REF!+#REF!+#REF!+#REF!+#REF!+#REF!+#REF!+#REF!</f>
        <v>#REF!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</row>
    <row r="26" spans="1:61" ht="49.5">
      <c r="A26" s="63" t="s">
        <v>329</v>
      </c>
      <c r="B26" s="111" t="s">
        <v>124</v>
      </c>
      <c r="C26" s="223"/>
      <c r="D26" s="224">
        <f>D27+D33+D49+D53+D57</f>
        <v>894293</v>
      </c>
      <c r="E26" s="103" t="e">
        <f>E27+E53</f>
        <v>#REF!</v>
      </c>
      <c r="F26" s="102" t="e">
        <f>F27+F53</f>
        <v>#REF!</v>
      </c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</row>
    <row r="27" spans="1:61" s="53" customFormat="1" ht="49.5">
      <c r="A27" s="63" t="s">
        <v>333</v>
      </c>
      <c r="B27" s="104" t="s">
        <v>125</v>
      </c>
      <c r="C27" s="221"/>
      <c r="D27" s="224">
        <f>D28</f>
        <v>584100</v>
      </c>
      <c r="E27" s="106" t="e">
        <f>E28+#REF!+#REF!</f>
        <v>#REF!</v>
      </c>
      <c r="F27" s="105" t="e">
        <f>F28+#REF!+#REF!</f>
        <v>#REF!</v>
      </c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</row>
    <row r="28" spans="1:61" ht="33">
      <c r="A28" s="107" t="s">
        <v>126</v>
      </c>
      <c r="B28" s="108" t="s">
        <v>127</v>
      </c>
      <c r="C28" s="223"/>
      <c r="D28" s="225">
        <f>D29+D31</f>
        <v>584100</v>
      </c>
      <c r="E28" s="110">
        <f t="shared" ref="D28:F29" si="0">E29</f>
        <v>100000</v>
      </c>
      <c r="F28" s="109">
        <f t="shared" si="0"/>
        <v>100000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</row>
    <row r="29" spans="1:61" ht="33">
      <c r="A29" s="107" t="s">
        <v>128</v>
      </c>
      <c r="B29" s="108" t="s">
        <v>129</v>
      </c>
      <c r="C29" s="223"/>
      <c r="D29" s="225">
        <f t="shared" si="0"/>
        <v>1000</v>
      </c>
      <c r="E29" s="110">
        <f t="shared" si="0"/>
        <v>100000</v>
      </c>
      <c r="F29" s="109">
        <f t="shared" si="0"/>
        <v>100000</v>
      </c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</row>
    <row r="30" spans="1:61" ht="32.25" customHeight="1">
      <c r="A30" s="64" t="s">
        <v>65</v>
      </c>
      <c r="B30" s="108" t="s">
        <v>129</v>
      </c>
      <c r="C30" s="223">
        <v>240</v>
      </c>
      <c r="D30" s="225">
        <v>1000</v>
      </c>
      <c r="E30" s="110">
        <f>'[1]Ведом. 2016'!H743</f>
        <v>100000</v>
      </c>
      <c r="F30" s="109">
        <f>'[1]Ведом. 2016'!I743</f>
        <v>100000</v>
      </c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</row>
    <row r="31" spans="1:61" ht="18" customHeight="1">
      <c r="A31" s="64" t="s">
        <v>421</v>
      </c>
      <c r="B31" s="108" t="s">
        <v>418</v>
      </c>
      <c r="C31" s="223"/>
      <c r="D31" s="225">
        <f>D32</f>
        <v>583100</v>
      </c>
      <c r="E31" s="110"/>
      <c r="F31" s="109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</row>
    <row r="32" spans="1:61" ht="32.25" customHeight="1">
      <c r="A32" s="64" t="s">
        <v>65</v>
      </c>
      <c r="B32" s="108" t="s">
        <v>418</v>
      </c>
      <c r="C32" s="223">
        <v>240</v>
      </c>
      <c r="D32" s="225">
        <v>583100</v>
      </c>
      <c r="E32" s="110"/>
      <c r="F32" s="109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</row>
    <row r="33" spans="1:61" ht="33">
      <c r="A33" s="63" t="s">
        <v>345</v>
      </c>
      <c r="B33" s="104" t="s">
        <v>130</v>
      </c>
      <c r="C33" s="223"/>
      <c r="D33" s="226">
        <f>D34</f>
        <v>307193</v>
      </c>
      <c r="E33" s="106">
        <f t="shared" ref="E33:F51" si="1">E34</f>
        <v>20000</v>
      </c>
      <c r="F33" s="105">
        <f t="shared" si="1"/>
        <v>20000</v>
      </c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</row>
    <row r="34" spans="1:61">
      <c r="A34" s="64" t="s">
        <v>131</v>
      </c>
      <c r="B34" s="108" t="s">
        <v>132</v>
      </c>
      <c r="C34" s="223"/>
      <c r="D34" s="225">
        <f>D35+D43+D37+D40+D45+D47</f>
        <v>307193</v>
      </c>
      <c r="E34" s="110">
        <f t="shared" si="1"/>
        <v>20000</v>
      </c>
      <c r="F34" s="109">
        <f t="shared" si="1"/>
        <v>20000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</row>
    <row r="35" spans="1:61" ht="36.75" customHeight="1">
      <c r="A35" s="64" t="s">
        <v>128</v>
      </c>
      <c r="B35" s="108" t="s">
        <v>133</v>
      </c>
      <c r="C35" s="223"/>
      <c r="D35" s="225">
        <f>D36</f>
        <v>30000</v>
      </c>
      <c r="E35" s="110">
        <f t="shared" si="1"/>
        <v>20000</v>
      </c>
      <c r="F35" s="109">
        <f t="shared" si="1"/>
        <v>20000</v>
      </c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</row>
    <row r="36" spans="1:61" ht="36.75" customHeight="1">
      <c r="A36" s="64" t="s">
        <v>65</v>
      </c>
      <c r="B36" s="108" t="s">
        <v>133</v>
      </c>
      <c r="C36" s="223">
        <v>240</v>
      </c>
      <c r="D36" s="225">
        <v>30000</v>
      </c>
      <c r="E36" s="110">
        <f>'[1]Ведом. 2016'!H752</f>
        <v>20000</v>
      </c>
      <c r="F36" s="109">
        <f>'[1]Ведом. 2016'!I752</f>
        <v>20000</v>
      </c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</row>
    <row r="37" spans="1:61" ht="21" customHeight="1">
      <c r="A37" s="64" t="s">
        <v>360</v>
      </c>
      <c r="B37" s="108" t="s">
        <v>372</v>
      </c>
      <c r="C37" s="223"/>
      <c r="D37" s="225">
        <f>D38+D39</f>
        <v>203571</v>
      </c>
      <c r="E37" s="110"/>
      <c r="F37" s="109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</row>
    <row r="38" spans="1:61" ht="36.75" customHeight="1">
      <c r="A38" s="64" t="s">
        <v>405</v>
      </c>
      <c r="B38" s="108" t="s">
        <v>372</v>
      </c>
      <c r="C38" s="223">
        <v>123</v>
      </c>
      <c r="D38" s="225">
        <v>24000</v>
      </c>
      <c r="E38" s="110"/>
      <c r="F38" s="109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</row>
    <row r="39" spans="1:61" ht="36.75" customHeight="1">
      <c r="A39" s="64" t="s">
        <v>65</v>
      </c>
      <c r="B39" s="108" t="s">
        <v>372</v>
      </c>
      <c r="C39" s="223">
        <v>240</v>
      </c>
      <c r="D39" s="225">
        <v>179571</v>
      </c>
      <c r="E39" s="110"/>
      <c r="F39" s="109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</row>
    <row r="40" spans="1:61" ht="36.75" customHeight="1">
      <c r="A40" s="64" t="s">
        <v>361</v>
      </c>
      <c r="B40" s="108" t="s">
        <v>373</v>
      </c>
      <c r="C40" s="223"/>
      <c r="D40" s="225">
        <v>2056</v>
      </c>
      <c r="E40" s="110"/>
      <c r="F40" s="109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</row>
    <row r="41" spans="1:61" ht="36.75" customHeight="1">
      <c r="A41" s="64" t="s">
        <v>405</v>
      </c>
      <c r="B41" s="108" t="s">
        <v>373</v>
      </c>
      <c r="C41" s="223">
        <v>123</v>
      </c>
      <c r="D41" s="225">
        <v>0</v>
      </c>
      <c r="E41" s="110"/>
      <c r="F41" s="109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</row>
    <row r="42" spans="1:61" ht="36.75" customHeight="1">
      <c r="A42" s="64" t="s">
        <v>65</v>
      </c>
      <c r="B42" s="108" t="s">
        <v>373</v>
      </c>
      <c r="C42" s="223">
        <v>240</v>
      </c>
      <c r="D42" s="225">
        <v>2056</v>
      </c>
      <c r="E42" s="110"/>
      <c r="F42" s="109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</row>
    <row r="43" spans="1:61" ht="20.25" customHeight="1">
      <c r="A43" s="227" t="s">
        <v>312</v>
      </c>
      <c r="B43" s="142" t="s">
        <v>313</v>
      </c>
      <c r="C43" s="143"/>
      <c r="D43" s="158">
        <v>56000</v>
      </c>
      <c r="E43" s="218" t="s">
        <v>217</v>
      </c>
      <c r="F43" s="109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</row>
    <row r="44" spans="1:61" ht="33" customHeight="1">
      <c r="A44" s="64" t="s">
        <v>65</v>
      </c>
      <c r="B44" s="142" t="s">
        <v>313</v>
      </c>
      <c r="C44" s="143" t="s">
        <v>66</v>
      </c>
      <c r="D44" s="158">
        <v>56000</v>
      </c>
      <c r="E44" s="218"/>
      <c r="F44" s="109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</row>
    <row r="45" spans="1:61" ht="20.25" customHeight="1">
      <c r="A45" s="227" t="s">
        <v>363</v>
      </c>
      <c r="B45" s="142" t="s">
        <v>314</v>
      </c>
      <c r="C45" s="139"/>
      <c r="D45" s="158">
        <v>566</v>
      </c>
      <c r="E45" s="144" t="s">
        <v>313</v>
      </c>
      <c r="F45" s="109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</row>
    <row r="46" spans="1:61" ht="36" customHeight="1">
      <c r="A46" s="64" t="s">
        <v>65</v>
      </c>
      <c r="B46" s="142" t="s">
        <v>314</v>
      </c>
      <c r="C46" s="119" t="s">
        <v>66</v>
      </c>
      <c r="D46" s="158">
        <v>566</v>
      </c>
      <c r="E46" s="144"/>
      <c r="F46" s="109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</row>
    <row r="47" spans="1:61" ht="34.5" customHeight="1">
      <c r="A47" s="64" t="s">
        <v>401</v>
      </c>
      <c r="B47" s="142" t="s">
        <v>399</v>
      </c>
      <c r="C47" s="119"/>
      <c r="D47" s="158">
        <f>D48</f>
        <v>15000</v>
      </c>
      <c r="E47" s="144"/>
      <c r="F47" s="109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</row>
    <row r="48" spans="1:61" ht="35.25" customHeight="1">
      <c r="A48" s="64" t="s">
        <v>65</v>
      </c>
      <c r="B48" s="142" t="s">
        <v>399</v>
      </c>
      <c r="C48" s="119" t="s">
        <v>66</v>
      </c>
      <c r="D48" s="158">
        <v>15000</v>
      </c>
      <c r="E48" s="144"/>
      <c r="F48" s="109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</row>
    <row r="49" spans="1:61" ht="33">
      <c r="A49" s="63" t="s">
        <v>331</v>
      </c>
      <c r="B49" s="104" t="s">
        <v>134</v>
      </c>
      <c r="C49" s="223"/>
      <c r="D49" s="226">
        <f>D50</f>
        <v>1000</v>
      </c>
      <c r="E49" s="106">
        <f t="shared" si="1"/>
        <v>400</v>
      </c>
      <c r="F49" s="105">
        <f t="shared" si="1"/>
        <v>400</v>
      </c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</row>
    <row r="50" spans="1:61" ht="33">
      <c r="A50" s="64" t="s">
        <v>135</v>
      </c>
      <c r="B50" s="108" t="s">
        <v>136</v>
      </c>
      <c r="C50" s="223"/>
      <c r="D50" s="225">
        <f>D51</f>
        <v>1000</v>
      </c>
      <c r="E50" s="110">
        <f t="shared" si="1"/>
        <v>400</v>
      </c>
      <c r="F50" s="109">
        <f t="shared" si="1"/>
        <v>400</v>
      </c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</row>
    <row r="51" spans="1:61">
      <c r="A51" s="64" t="s">
        <v>137</v>
      </c>
      <c r="B51" s="108" t="s">
        <v>138</v>
      </c>
      <c r="C51" s="223"/>
      <c r="D51" s="225">
        <f>D52</f>
        <v>1000</v>
      </c>
      <c r="E51" s="110">
        <f t="shared" si="1"/>
        <v>400</v>
      </c>
      <c r="F51" s="109">
        <f t="shared" si="1"/>
        <v>400</v>
      </c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</row>
    <row r="52" spans="1:61" ht="36.75" customHeight="1">
      <c r="A52" s="64" t="s">
        <v>65</v>
      </c>
      <c r="B52" s="108" t="s">
        <v>138</v>
      </c>
      <c r="C52" s="223">
        <v>240</v>
      </c>
      <c r="D52" s="225">
        <v>1000</v>
      </c>
      <c r="E52" s="110">
        <f>'[1]Ведом. 2016'!H756</f>
        <v>400</v>
      </c>
      <c r="F52" s="109">
        <f>'[1]Ведом. 2016'!I756</f>
        <v>400</v>
      </c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</row>
    <row r="53" spans="1:61" ht="33">
      <c r="A53" s="63" t="s">
        <v>330</v>
      </c>
      <c r="B53" s="104" t="s">
        <v>139</v>
      </c>
      <c r="C53" s="223"/>
      <c r="D53" s="226">
        <f>D54</f>
        <v>1000</v>
      </c>
      <c r="E53" s="106">
        <f t="shared" ref="E53:F59" si="2">E54</f>
        <v>696000</v>
      </c>
      <c r="F53" s="105">
        <f t="shared" si="2"/>
        <v>696000</v>
      </c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</row>
    <row r="54" spans="1:61">
      <c r="A54" s="64" t="s">
        <v>140</v>
      </c>
      <c r="B54" s="108" t="s">
        <v>141</v>
      </c>
      <c r="C54" s="223"/>
      <c r="D54" s="225">
        <f>D55</f>
        <v>1000</v>
      </c>
      <c r="E54" s="110">
        <f t="shared" si="2"/>
        <v>696000</v>
      </c>
      <c r="F54" s="109">
        <f t="shared" si="2"/>
        <v>696000</v>
      </c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</row>
    <row r="55" spans="1:61">
      <c r="A55" s="64" t="s">
        <v>142</v>
      </c>
      <c r="B55" s="108" t="s">
        <v>143</v>
      </c>
      <c r="C55" s="223"/>
      <c r="D55" s="225">
        <f>D56</f>
        <v>1000</v>
      </c>
      <c r="E55" s="110">
        <f t="shared" si="2"/>
        <v>696000</v>
      </c>
      <c r="F55" s="109">
        <f t="shared" si="2"/>
        <v>696000</v>
      </c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</row>
    <row r="56" spans="1:61" ht="36.75" customHeight="1">
      <c r="A56" s="64" t="s">
        <v>65</v>
      </c>
      <c r="B56" s="108" t="s">
        <v>143</v>
      </c>
      <c r="C56" s="223">
        <v>240</v>
      </c>
      <c r="D56" s="225">
        <v>1000</v>
      </c>
      <c r="E56" s="110">
        <f>'[1]Ведом. 2016'!H767</f>
        <v>696000</v>
      </c>
      <c r="F56" s="109">
        <f>'[1]Ведом. 2016'!I767</f>
        <v>696000</v>
      </c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</row>
    <row r="57" spans="1:61" ht="49.5">
      <c r="A57" s="63" t="s">
        <v>334</v>
      </c>
      <c r="B57" s="104" t="s">
        <v>144</v>
      </c>
      <c r="C57" s="223"/>
      <c r="D57" s="226">
        <f>D58</f>
        <v>1000</v>
      </c>
      <c r="E57" s="106">
        <f t="shared" si="2"/>
        <v>7583380</v>
      </c>
      <c r="F57" s="105">
        <f t="shared" si="2"/>
        <v>15707380</v>
      </c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</row>
    <row r="58" spans="1:61" ht="33">
      <c r="A58" s="64" t="s">
        <v>145</v>
      </c>
      <c r="B58" s="108" t="s">
        <v>146</v>
      </c>
      <c r="C58" s="223"/>
      <c r="D58" s="225">
        <f>D59</f>
        <v>1000</v>
      </c>
      <c r="E58" s="110">
        <f t="shared" si="2"/>
        <v>7583380</v>
      </c>
      <c r="F58" s="109">
        <f t="shared" si="2"/>
        <v>15707380</v>
      </c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</row>
    <row r="59" spans="1:61" ht="33">
      <c r="A59" s="64" t="s">
        <v>147</v>
      </c>
      <c r="B59" s="108" t="s">
        <v>148</v>
      </c>
      <c r="C59" s="223"/>
      <c r="D59" s="225">
        <f>D60</f>
        <v>1000</v>
      </c>
      <c r="E59" s="110">
        <f t="shared" si="2"/>
        <v>7583380</v>
      </c>
      <c r="F59" s="109">
        <f t="shared" si="2"/>
        <v>15707380</v>
      </c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</row>
    <row r="60" spans="1:61" ht="36.75" customHeight="1">
      <c r="A60" s="64" t="s">
        <v>65</v>
      </c>
      <c r="B60" s="108" t="s">
        <v>148</v>
      </c>
      <c r="C60" s="223">
        <v>240</v>
      </c>
      <c r="D60" s="225">
        <v>1000</v>
      </c>
      <c r="E60" s="110">
        <f>'[1]Ведом. 2016'!H771</f>
        <v>7583380</v>
      </c>
      <c r="F60" s="109">
        <f>'[1]Ведом. 2016'!I771</f>
        <v>15707380</v>
      </c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</row>
    <row r="61" spans="1:61" s="53" customFormat="1" ht="49.5">
      <c r="A61" s="63" t="s">
        <v>344</v>
      </c>
      <c r="B61" s="111" t="s">
        <v>149</v>
      </c>
      <c r="C61" s="221"/>
      <c r="D61" s="226">
        <f>D62+D65</f>
        <v>2000</v>
      </c>
      <c r="E61" s="106">
        <f>E62</f>
        <v>460000</v>
      </c>
      <c r="F61" s="105">
        <f>F62</f>
        <v>470000</v>
      </c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  <c r="BI61" s="99"/>
    </row>
    <row r="62" spans="1:61" ht="18.75">
      <c r="A62" s="64" t="s">
        <v>150</v>
      </c>
      <c r="B62" s="112" t="s">
        <v>151</v>
      </c>
      <c r="C62" s="223"/>
      <c r="D62" s="225">
        <f>D63</f>
        <v>1000</v>
      </c>
      <c r="E62" s="110">
        <f>E65+E63</f>
        <v>460000</v>
      </c>
      <c r="F62" s="109">
        <f>F65+F63</f>
        <v>470000</v>
      </c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</row>
    <row r="63" spans="1:61" ht="42" customHeight="1">
      <c r="A63" s="107" t="s">
        <v>152</v>
      </c>
      <c r="B63" s="112" t="s">
        <v>153</v>
      </c>
      <c r="C63" s="223"/>
      <c r="D63" s="225">
        <f>D64</f>
        <v>1000</v>
      </c>
      <c r="E63" s="110">
        <f>E64</f>
        <v>90000</v>
      </c>
      <c r="F63" s="109">
        <f>F64</f>
        <v>90000</v>
      </c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</row>
    <row r="64" spans="1:61" ht="33" customHeight="1">
      <c r="A64" s="64" t="s">
        <v>65</v>
      </c>
      <c r="B64" s="112" t="s">
        <v>153</v>
      </c>
      <c r="C64" s="223">
        <v>240</v>
      </c>
      <c r="D64" s="225">
        <v>1000</v>
      </c>
      <c r="E64" s="110">
        <f>'[1]Ведом. 2016'!H121</f>
        <v>90000</v>
      </c>
      <c r="F64" s="109">
        <f>'[1]Ведом. 2016'!I121</f>
        <v>90000</v>
      </c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</row>
    <row r="65" spans="1:61" ht="18.75">
      <c r="A65" s="64" t="s">
        <v>154</v>
      </c>
      <c r="B65" s="112" t="s">
        <v>155</v>
      </c>
      <c r="C65" s="223"/>
      <c r="D65" s="225">
        <f>D66</f>
        <v>1000</v>
      </c>
      <c r="E65" s="110">
        <f>E66</f>
        <v>370000</v>
      </c>
      <c r="F65" s="109">
        <f>F66</f>
        <v>380000</v>
      </c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</row>
    <row r="66" spans="1:61" ht="33">
      <c r="A66" s="64" t="s">
        <v>156</v>
      </c>
      <c r="B66" s="112" t="s">
        <v>157</v>
      </c>
      <c r="C66" s="223"/>
      <c r="D66" s="225">
        <f>D67</f>
        <v>1000</v>
      </c>
      <c r="E66" s="110">
        <f>'[1]Ведом. 2016'!H123</f>
        <v>370000</v>
      </c>
      <c r="F66" s="109">
        <f>'[1]Ведом. 2016'!I123</f>
        <v>380000</v>
      </c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</row>
    <row r="67" spans="1:61" ht="33" customHeight="1">
      <c r="A67" s="64" t="s">
        <v>65</v>
      </c>
      <c r="B67" s="112" t="s">
        <v>157</v>
      </c>
      <c r="C67" s="223">
        <v>240</v>
      </c>
      <c r="D67" s="225">
        <v>1000</v>
      </c>
      <c r="E67" s="110">
        <f>'[1]Ведом. 2016'!H124</f>
        <v>70000</v>
      </c>
      <c r="F67" s="109">
        <f>'[1]Ведом. 2016'!I124</f>
        <v>70000</v>
      </c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</row>
    <row r="68" spans="1:61" ht="49.5">
      <c r="A68" s="63" t="s">
        <v>343</v>
      </c>
      <c r="B68" s="111" t="s">
        <v>158</v>
      </c>
      <c r="C68" s="223"/>
      <c r="D68" s="226">
        <f>D69</f>
        <v>1037270</v>
      </c>
      <c r="E68" s="103" t="e">
        <f>#REF!+#REF!+#REF!+#REF!</f>
        <v>#REF!</v>
      </c>
      <c r="F68" s="102" t="e">
        <f>#REF!+#REF!+#REF!+#REF!</f>
        <v>#REF!</v>
      </c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</row>
    <row r="69" spans="1:61" ht="33">
      <c r="A69" s="64" t="s">
        <v>159</v>
      </c>
      <c r="B69" s="108" t="s">
        <v>160</v>
      </c>
      <c r="C69" s="223"/>
      <c r="D69" s="225">
        <f>D70+D72+D74+D76</f>
        <v>1037270</v>
      </c>
      <c r="E69" s="110" t="e">
        <f>E72+#REF!+#REF!+#REF!</f>
        <v>#REF!</v>
      </c>
      <c r="F69" s="109" t="e">
        <f>F72+#REF!+#REF!+#REF!</f>
        <v>#REF!</v>
      </c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</row>
    <row r="70" spans="1:61">
      <c r="A70" s="54" t="s">
        <v>163</v>
      </c>
      <c r="B70" s="113" t="s">
        <v>164</v>
      </c>
      <c r="C70" s="223"/>
      <c r="D70" s="225">
        <f>D71</f>
        <v>428000</v>
      </c>
      <c r="E70" s="110"/>
      <c r="F70" s="109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</row>
    <row r="71" spans="1:61" ht="33">
      <c r="A71" s="64" t="s">
        <v>65</v>
      </c>
      <c r="B71" s="113" t="s">
        <v>164</v>
      </c>
      <c r="C71" s="223">
        <v>240</v>
      </c>
      <c r="D71" s="225">
        <v>428000</v>
      </c>
      <c r="E71" s="110"/>
      <c r="F71" s="109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</row>
    <row r="72" spans="1:61">
      <c r="A72" s="54" t="s">
        <v>161</v>
      </c>
      <c r="B72" s="113" t="s">
        <v>162</v>
      </c>
      <c r="C72" s="223"/>
      <c r="D72" s="225">
        <f>D73</f>
        <v>1000</v>
      </c>
      <c r="E72" s="110" t="e">
        <f>#REF!</f>
        <v>#REF!</v>
      </c>
      <c r="F72" s="109" t="e">
        <f>#REF!</f>
        <v>#REF!</v>
      </c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</row>
    <row r="73" spans="1:61" ht="33">
      <c r="A73" s="64" t="s">
        <v>65</v>
      </c>
      <c r="B73" s="113" t="s">
        <v>162</v>
      </c>
      <c r="C73" s="223">
        <v>240</v>
      </c>
      <c r="D73" s="225">
        <v>1000</v>
      </c>
      <c r="E73" s="110">
        <f>'[1]Ведом. 2016'!H533</f>
        <v>625000</v>
      </c>
      <c r="F73" s="109">
        <f>'[1]Ведом. 2016'!I533</f>
        <v>900000</v>
      </c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</row>
    <row r="74" spans="1:61">
      <c r="A74" s="54" t="s">
        <v>165</v>
      </c>
      <c r="B74" s="113" t="s">
        <v>166</v>
      </c>
      <c r="C74" s="223"/>
      <c r="D74" s="225">
        <f>D75</f>
        <v>50000</v>
      </c>
      <c r="E74" s="110"/>
      <c r="F74" s="109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</row>
    <row r="75" spans="1:61" ht="33">
      <c r="A75" s="64" t="s">
        <v>65</v>
      </c>
      <c r="B75" s="113" t="s">
        <v>166</v>
      </c>
      <c r="C75" s="223">
        <v>240</v>
      </c>
      <c r="D75" s="225">
        <v>50000</v>
      </c>
      <c r="E75" s="110"/>
      <c r="F75" s="109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</row>
    <row r="76" spans="1:61" ht="33">
      <c r="A76" s="64" t="s">
        <v>423</v>
      </c>
      <c r="B76" s="113" t="s">
        <v>422</v>
      </c>
      <c r="C76" s="223"/>
      <c r="D76" s="225">
        <f>D77</f>
        <v>558270</v>
      </c>
      <c r="E76" s="110"/>
      <c r="F76" s="109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</row>
    <row r="77" spans="1:61" ht="33">
      <c r="A77" s="64" t="s">
        <v>65</v>
      </c>
      <c r="B77" s="113" t="s">
        <v>422</v>
      </c>
      <c r="C77" s="223">
        <v>240</v>
      </c>
      <c r="D77" s="225">
        <v>558270</v>
      </c>
      <c r="E77" s="110"/>
      <c r="F77" s="109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</row>
    <row r="78" spans="1:61" ht="33">
      <c r="A78" s="63" t="s">
        <v>448</v>
      </c>
      <c r="B78" s="240" t="s">
        <v>449</v>
      </c>
      <c r="C78" s="221"/>
      <c r="D78" s="226">
        <f>D79</f>
        <v>850247</v>
      </c>
      <c r="E78" s="110"/>
      <c r="F78" s="109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</row>
    <row r="79" spans="1:61" ht="33">
      <c r="A79" s="64" t="s">
        <v>450</v>
      </c>
      <c r="B79" s="113" t="s">
        <v>451</v>
      </c>
      <c r="C79" s="223"/>
      <c r="D79" s="225">
        <f>D80</f>
        <v>850247</v>
      </c>
      <c r="E79" s="110"/>
      <c r="F79" s="109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</row>
    <row r="80" spans="1:61" ht="33">
      <c r="A80" s="64" t="s">
        <v>452</v>
      </c>
      <c r="B80" s="113" t="s">
        <v>453</v>
      </c>
      <c r="C80" s="223"/>
      <c r="D80" s="225">
        <f>D81</f>
        <v>850247</v>
      </c>
      <c r="E80" s="110"/>
      <c r="F80" s="109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</row>
    <row r="81" spans="1:61" ht="33">
      <c r="A81" s="64" t="s">
        <v>65</v>
      </c>
      <c r="B81" s="113" t="s">
        <v>453</v>
      </c>
      <c r="C81" s="223">
        <v>240</v>
      </c>
      <c r="D81" s="225">
        <v>850247</v>
      </c>
      <c r="E81" s="110"/>
      <c r="F81" s="109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</row>
    <row r="82" spans="1:61" ht="33">
      <c r="A82" s="63" t="s">
        <v>339</v>
      </c>
      <c r="B82" s="111" t="s">
        <v>167</v>
      </c>
      <c r="C82" s="223"/>
      <c r="D82" s="226">
        <f>D84+D96+D100</f>
        <v>4036345.0199999996</v>
      </c>
      <c r="E82" s="106" t="e">
        <f>E83+E96+E100+E104</f>
        <v>#REF!</v>
      </c>
      <c r="F82" s="105" t="e">
        <f>F83+F96+F100+F104</f>
        <v>#REF!</v>
      </c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</row>
    <row r="83" spans="1:61" s="53" customFormat="1" ht="33">
      <c r="A83" s="65" t="s">
        <v>336</v>
      </c>
      <c r="B83" s="104" t="s">
        <v>168</v>
      </c>
      <c r="C83" s="221"/>
      <c r="D83" s="226">
        <f>D84</f>
        <v>4034345.0199999996</v>
      </c>
      <c r="E83" s="106">
        <f>E84</f>
        <v>10614100</v>
      </c>
      <c r="F83" s="105">
        <f>F84</f>
        <v>10614100</v>
      </c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N83" s="99"/>
      <c r="AO83" s="99"/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  <c r="BH83" s="99"/>
      <c r="BI83" s="99"/>
    </row>
    <row r="84" spans="1:61">
      <c r="A84" s="114" t="s">
        <v>169</v>
      </c>
      <c r="B84" s="108" t="s">
        <v>170</v>
      </c>
      <c r="C84" s="223"/>
      <c r="D84" s="225">
        <f>D85+D90+D92</f>
        <v>4034345.0199999996</v>
      </c>
      <c r="E84" s="110">
        <f>E85+E87</f>
        <v>10614100</v>
      </c>
      <c r="F84" s="109">
        <f>F85+F87</f>
        <v>10614100</v>
      </c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</row>
    <row r="85" spans="1:61" ht="33">
      <c r="A85" s="107" t="s">
        <v>82</v>
      </c>
      <c r="B85" s="108" t="s">
        <v>171</v>
      </c>
      <c r="C85" s="223"/>
      <c r="D85" s="225">
        <f>D86+D87+D88+D89</f>
        <v>2312426.36</v>
      </c>
      <c r="E85" s="110">
        <f>E86</f>
        <v>10269100</v>
      </c>
      <c r="F85" s="109">
        <f>F86</f>
        <v>10269100</v>
      </c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</row>
    <row r="86" spans="1:61">
      <c r="A86" s="64" t="s">
        <v>172</v>
      </c>
      <c r="B86" s="108" t="s">
        <v>171</v>
      </c>
      <c r="C86" s="223">
        <v>110</v>
      </c>
      <c r="D86" s="225">
        <v>2015587.66</v>
      </c>
      <c r="E86" s="110">
        <f>'[1]Ведом. 2016'!H411</f>
        <v>10269100</v>
      </c>
      <c r="F86" s="109">
        <f>'[1]Ведом. 2016'!I411</f>
        <v>10269100</v>
      </c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</row>
    <row r="87" spans="1:61" ht="33">
      <c r="A87" s="64" t="s">
        <v>65</v>
      </c>
      <c r="B87" s="108" t="s">
        <v>171</v>
      </c>
      <c r="C87" s="223">
        <v>240</v>
      </c>
      <c r="D87" s="225">
        <v>281838.7</v>
      </c>
      <c r="E87" s="110">
        <f>E89</f>
        <v>345000</v>
      </c>
      <c r="F87" s="109">
        <f>F89</f>
        <v>345000</v>
      </c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</row>
    <row r="88" spans="1:61">
      <c r="A88" s="64" t="s">
        <v>302</v>
      </c>
      <c r="B88" s="108" t="s">
        <v>171</v>
      </c>
      <c r="C88" s="223">
        <v>830</v>
      </c>
      <c r="D88" s="225">
        <v>0</v>
      </c>
      <c r="E88" s="110"/>
      <c r="F88" s="109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</row>
    <row r="89" spans="1:61">
      <c r="A89" s="64" t="s">
        <v>67</v>
      </c>
      <c r="B89" s="108" t="s">
        <v>171</v>
      </c>
      <c r="C89" s="223">
        <v>850</v>
      </c>
      <c r="D89" s="225">
        <v>15000</v>
      </c>
      <c r="E89" s="110">
        <f>'[1]Ведом. 2016'!H413</f>
        <v>345000</v>
      </c>
      <c r="F89" s="109">
        <f>'[1]Ведом. 2016'!I413</f>
        <v>345000</v>
      </c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</row>
    <row r="90" spans="1:61" ht="49.5" customHeight="1">
      <c r="A90" s="64" t="s">
        <v>461</v>
      </c>
      <c r="B90" s="108" t="s">
        <v>466</v>
      </c>
      <c r="C90" s="223"/>
      <c r="D90" s="225">
        <f>D91</f>
        <v>3320.46</v>
      </c>
      <c r="E90" s="110"/>
      <c r="F90" s="109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</row>
    <row r="91" spans="1:61" ht="33">
      <c r="A91" s="64" t="s">
        <v>65</v>
      </c>
      <c r="B91" s="108" t="s">
        <v>466</v>
      </c>
      <c r="C91" s="223">
        <v>240</v>
      </c>
      <c r="D91" s="225">
        <v>3320.46</v>
      </c>
      <c r="E91" s="110"/>
      <c r="F91" s="109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</row>
    <row r="92" spans="1:61" ht="36.75" customHeight="1">
      <c r="A92" s="64" t="s">
        <v>274</v>
      </c>
      <c r="B92" s="108" t="s">
        <v>173</v>
      </c>
      <c r="C92" s="223"/>
      <c r="D92" s="225">
        <f>D93+D94+D95</f>
        <v>1718598.2</v>
      </c>
      <c r="E92" s="110"/>
      <c r="F92" s="109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</row>
    <row r="93" spans="1:61" ht="33">
      <c r="A93" s="64" t="s">
        <v>62</v>
      </c>
      <c r="B93" s="108" t="s">
        <v>173</v>
      </c>
      <c r="C93" s="223">
        <v>120</v>
      </c>
      <c r="D93" s="225">
        <v>1391598.2</v>
      </c>
      <c r="E93" s="110"/>
      <c r="F93" s="109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</row>
    <row r="94" spans="1:61" ht="33">
      <c r="A94" s="64" t="s">
        <v>65</v>
      </c>
      <c r="B94" s="108" t="s">
        <v>173</v>
      </c>
      <c r="C94" s="223">
        <v>240</v>
      </c>
      <c r="D94" s="225">
        <v>327000</v>
      </c>
      <c r="E94" s="110"/>
      <c r="F94" s="109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4"/>
      <c r="AH94" s="94"/>
      <c r="AI94" s="94"/>
      <c r="AJ94" s="94"/>
      <c r="AK94" s="94"/>
      <c r="AL94" s="94"/>
      <c r="AM94" s="94"/>
      <c r="AN94" s="94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</row>
    <row r="95" spans="1:61">
      <c r="A95" s="228" t="s">
        <v>67</v>
      </c>
      <c r="B95" s="108" t="s">
        <v>173</v>
      </c>
      <c r="C95" s="223">
        <v>850</v>
      </c>
      <c r="D95" s="225">
        <v>0</v>
      </c>
      <c r="E95" s="110"/>
      <c r="F95" s="109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  <c r="AH95" s="94"/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</row>
    <row r="96" spans="1:61" s="53" customFormat="1" ht="33">
      <c r="A96" s="65" t="s">
        <v>337</v>
      </c>
      <c r="B96" s="104" t="s">
        <v>174</v>
      </c>
      <c r="C96" s="221"/>
      <c r="D96" s="226">
        <f>D97</f>
        <v>1000</v>
      </c>
      <c r="E96" s="106" t="e">
        <f>E97+#REF!+#REF!</f>
        <v>#REF!</v>
      </c>
      <c r="F96" s="105" t="e">
        <f>F97+#REF!+#REF!</f>
        <v>#REF!</v>
      </c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99"/>
      <c r="AH96" s="99"/>
      <c r="AI96" s="99"/>
      <c r="AJ96" s="99"/>
      <c r="AK96" s="99"/>
      <c r="AL96" s="99"/>
      <c r="AM96" s="99"/>
      <c r="AN96" s="99"/>
      <c r="AO96" s="99"/>
      <c r="AP96" s="99"/>
      <c r="AQ96" s="99"/>
      <c r="AR96" s="99"/>
      <c r="AS96" s="99"/>
      <c r="AT96" s="99"/>
      <c r="AU96" s="99"/>
      <c r="AV96" s="99"/>
      <c r="AW96" s="99"/>
      <c r="AX96" s="99"/>
      <c r="AY96" s="99"/>
      <c r="AZ96" s="99"/>
      <c r="BA96" s="99"/>
      <c r="BB96" s="99"/>
      <c r="BC96" s="99"/>
      <c r="BD96" s="99"/>
      <c r="BE96" s="99"/>
      <c r="BF96" s="99"/>
      <c r="BG96" s="99"/>
      <c r="BH96" s="99"/>
      <c r="BI96" s="99"/>
    </row>
    <row r="97" spans="1:61" ht="18" customHeight="1">
      <c r="A97" s="54" t="s">
        <v>175</v>
      </c>
      <c r="B97" s="108" t="s">
        <v>176</v>
      </c>
      <c r="C97" s="223"/>
      <c r="D97" s="225">
        <f>D98</f>
        <v>1000</v>
      </c>
      <c r="E97" s="110" t="e">
        <f>E98+#REF!+#REF!+#REF!</f>
        <v>#REF!</v>
      </c>
      <c r="F97" s="109" t="e">
        <f>F98+#REF!+#REF!+#REF!</f>
        <v>#REF!</v>
      </c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  <c r="AH97" s="94"/>
      <c r="AI97" s="94"/>
      <c r="AJ97" s="94"/>
      <c r="AK97" s="94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</row>
    <row r="98" spans="1:61">
      <c r="A98" s="54" t="s">
        <v>88</v>
      </c>
      <c r="B98" s="108" t="s">
        <v>177</v>
      </c>
      <c r="C98" s="223"/>
      <c r="D98" s="225">
        <f>D99</f>
        <v>1000</v>
      </c>
      <c r="E98" s="110">
        <f>E99</f>
        <v>15267900</v>
      </c>
      <c r="F98" s="109">
        <f>F99</f>
        <v>15267900</v>
      </c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  <c r="AH98" s="94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</row>
    <row r="99" spans="1:61" ht="33">
      <c r="A99" s="64" t="s">
        <v>65</v>
      </c>
      <c r="B99" s="108" t="s">
        <v>177</v>
      </c>
      <c r="C99" s="223">
        <v>240</v>
      </c>
      <c r="D99" s="225">
        <v>1000</v>
      </c>
      <c r="E99" s="110">
        <f>'[1]Ведом. 2016'!H417</f>
        <v>15267900</v>
      </c>
      <c r="F99" s="109">
        <f>'[1]Ведом. 2016'!I417</f>
        <v>15267900</v>
      </c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</row>
    <row r="100" spans="1:61" s="53" customFormat="1">
      <c r="A100" s="66" t="s">
        <v>338</v>
      </c>
      <c r="B100" s="104" t="s">
        <v>178</v>
      </c>
      <c r="C100" s="221"/>
      <c r="D100" s="226">
        <f>D101</f>
        <v>1000</v>
      </c>
      <c r="E100" s="106" t="e">
        <f>E101+#REF!+#REF!</f>
        <v>#REF!</v>
      </c>
      <c r="F100" s="105" t="e">
        <f>F101+#REF!+#REF!</f>
        <v>#REF!</v>
      </c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99"/>
      <c r="AC100" s="99"/>
      <c r="AD100" s="99"/>
      <c r="AE100" s="99"/>
      <c r="AF100" s="99"/>
      <c r="AG100" s="99"/>
      <c r="AH100" s="99"/>
      <c r="AI100" s="99"/>
      <c r="AJ100" s="99"/>
      <c r="AK100" s="99"/>
      <c r="AL100" s="99"/>
      <c r="AM100" s="99"/>
      <c r="AN100" s="99"/>
      <c r="AO100" s="99"/>
      <c r="AP100" s="99"/>
      <c r="AQ100" s="99"/>
      <c r="AR100" s="99"/>
      <c r="AS100" s="99"/>
      <c r="AT100" s="99"/>
      <c r="AU100" s="99"/>
      <c r="AV100" s="99"/>
      <c r="AW100" s="99"/>
      <c r="AX100" s="99"/>
      <c r="AY100" s="99"/>
      <c r="AZ100" s="99"/>
      <c r="BA100" s="99"/>
      <c r="BB100" s="99"/>
      <c r="BC100" s="99"/>
      <c r="BD100" s="99"/>
      <c r="BE100" s="99"/>
      <c r="BF100" s="99"/>
      <c r="BG100" s="99"/>
      <c r="BH100" s="99"/>
      <c r="BI100" s="99"/>
    </row>
    <row r="101" spans="1:61" ht="33">
      <c r="A101" s="54" t="s">
        <v>179</v>
      </c>
      <c r="B101" s="108" t="s">
        <v>180</v>
      </c>
      <c r="C101" s="223"/>
      <c r="D101" s="225">
        <f t="shared" ref="D101:F102" si="3">D102</f>
        <v>1000</v>
      </c>
      <c r="E101" s="110">
        <f t="shared" si="3"/>
        <v>33000</v>
      </c>
      <c r="F101" s="109">
        <f t="shared" si="3"/>
        <v>34000</v>
      </c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4"/>
      <c r="BG101" s="94"/>
      <c r="BH101" s="94"/>
      <c r="BI101" s="94"/>
    </row>
    <row r="102" spans="1:61">
      <c r="A102" s="67" t="s">
        <v>181</v>
      </c>
      <c r="B102" s="108" t="s">
        <v>182</v>
      </c>
      <c r="C102" s="223"/>
      <c r="D102" s="225">
        <f t="shared" si="3"/>
        <v>1000</v>
      </c>
      <c r="E102" s="110">
        <f t="shared" si="3"/>
        <v>33000</v>
      </c>
      <c r="F102" s="109">
        <f t="shared" si="3"/>
        <v>34000</v>
      </c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4"/>
      <c r="AK102" s="94"/>
      <c r="AL102" s="94"/>
      <c r="AM102" s="94"/>
      <c r="AN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  <c r="BH102" s="94"/>
      <c r="BI102" s="94"/>
    </row>
    <row r="103" spans="1:61" ht="33">
      <c r="A103" s="64" t="s">
        <v>65</v>
      </c>
      <c r="B103" s="108" t="s">
        <v>182</v>
      </c>
      <c r="C103" s="223">
        <v>240</v>
      </c>
      <c r="D103" s="225">
        <v>1000</v>
      </c>
      <c r="E103" s="110">
        <f>'[1]Ведом. 2016'!H355</f>
        <v>33000</v>
      </c>
      <c r="F103" s="109">
        <f>'[1]Ведом. 2016'!I355</f>
        <v>34000</v>
      </c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4"/>
      <c r="AK103" s="94"/>
      <c r="AL103" s="94"/>
      <c r="AM103" s="94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  <c r="BA103" s="94"/>
      <c r="BB103" s="94"/>
      <c r="BC103" s="94"/>
      <c r="BD103" s="94"/>
      <c r="BE103" s="94"/>
      <c r="BF103" s="94"/>
      <c r="BG103" s="94"/>
      <c r="BH103" s="94"/>
      <c r="BI103" s="94"/>
    </row>
    <row r="104" spans="1:61" s="53" customFormat="1" ht="37.5" customHeight="1">
      <c r="A104" s="66" t="s">
        <v>342</v>
      </c>
      <c r="B104" s="104" t="s">
        <v>183</v>
      </c>
      <c r="C104" s="221"/>
      <c r="D104" s="226">
        <f>D105</f>
        <v>1000</v>
      </c>
      <c r="E104" s="106" t="e">
        <f>E105</f>
        <v>#REF!</v>
      </c>
      <c r="F104" s="105" t="e">
        <f>F105</f>
        <v>#REF!</v>
      </c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9"/>
      <c r="AC104" s="99"/>
      <c r="AD104" s="99"/>
      <c r="AE104" s="99"/>
      <c r="AF104" s="99"/>
      <c r="AG104" s="99"/>
      <c r="AH104" s="99"/>
      <c r="AI104" s="99"/>
      <c r="AJ104" s="99"/>
      <c r="AK104" s="99"/>
      <c r="AL104" s="99"/>
      <c r="AM104" s="99"/>
      <c r="AN104" s="99"/>
      <c r="AO104" s="99"/>
      <c r="AP104" s="99"/>
      <c r="AQ104" s="99"/>
      <c r="AR104" s="99"/>
      <c r="AS104" s="99"/>
      <c r="AT104" s="99"/>
      <c r="AU104" s="99"/>
      <c r="AV104" s="99"/>
      <c r="AW104" s="99"/>
      <c r="AX104" s="99"/>
      <c r="AY104" s="99"/>
      <c r="AZ104" s="99"/>
      <c r="BA104" s="99"/>
      <c r="BB104" s="99"/>
      <c r="BC104" s="99"/>
      <c r="BD104" s="99"/>
      <c r="BE104" s="99"/>
      <c r="BF104" s="99"/>
      <c r="BG104" s="99"/>
      <c r="BH104" s="99"/>
      <c r="BI104" s="99"/>
    </row>
    <row r="105" spans="1:61" s="55" customFormat="1" ht="34.5" customHeight="1">
      <c r="A105" s="54" t="s">
        <v>184</v>
      </c>
      <c r="B105" s="108" t="s">
        <v>185</v>
      </c>
      <c r="C105" s="223"/>
      <c r="D105" s="225">
        <f>D106</f>
        <v>1000</v>
      </c>
      <c r="E105" s="110" t="e">
        <f>E106+#REF!</f>
        <v>#REF!</v>
      </c>
      <c r="F105" s="109" t="e">
        <f>F106+#REF!</f>
        <v>#REF!</v>
      </c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  <c r="BH105" s="115"/>
      <c r="BI105" s="115"/>
    </row>
    <row r="106" spans="1:61" s="55" customFormat="1" ht="18" customHeight="1">
      <c r="A106" s="54" t="s">
        <v>85</v>
      </c>
      <c r="B106" s="108" t="s">
        <v>186</v>
      </c>
      <c r="C106" s="223"/>
      <c r="D106" s="225">
        <f>D107</f>
        <v>1000</v>
      </c>
      <c r="E106" s="110" t="e">
        <f>E113+#REF!+#REF!</f>
        <v>#REF!</v>
      </c>
      <c r="F106" s="109" t="e">
        <f>F113+#REF!+#REF!</f>
        <v>#REF!</v>
      </c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5"/>
      <c r="BC106" s="115"/>
      <c r="BD106" s="115"/>
      <c r="BE106" s="115"/>
      <c r="BF106" s="115"/>
      <c r="BG106" s="115"/>
      <c r="BH106" s="115"/>
      <c r="BI106" s="115"/>
    </row>
    <row r="107" spans="1:61" s="55" customFormat="1" ht="18" customHeight="1">
      <c r="A107" s="64" t="s">
        <v>65</v>
      </c>
      <c r="B107" s="108" t="s">
        <v>186</v>
      </c>
      <c r="C107" s="223">
        <v>240</v>
      </c>
      <c r="D107" s="225">
        <v>1000</v>
      </c>
      <c r="E107" s="110"/>
      <c r="F107" s="109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  <c r="BI107" s="115"/>
    </row>
    <row r="108" spans="1:61" s="55" customFormat="1" ht="37.9" customHeight="1">
      <c r="A108" s="148" t="s">
        <v>326</v>
      </c>
      <c r="B108" s="104" t="s">
        <v>374</v>
      </c>
      <c r="C108" s="221"/>
      <c r="D108" s="226">
        <f>D109</f>
        <v>1000</v>
      </c>
      <c r="E108" s="110"/>
      <c r="F108" s="109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  <c r="BB108" s="115"/>
      <c r="BC108" s="115"/>
      <c r="BD108" s="115"/>
      <c r="BE108" s="115"/>
      <c r="BF108" s="115"/>
      <c r="BG108" s="115"/>
      <c r="BH108" s="115"/>
      <c r="BI108" s="115"/>
    </row>
    <row r="109" spans="1:61" s="55" customFormat="1" ht="37.9" customHeight="1">
      <c r="A109" s="54" t="s">
        <v>376</v>
      </c>
      <c r="B109" s="108" t="s">
        <v>375</v>
      </c>
      <c r="C109" s="223"/>
      <c r="D109" s="225">
        <f>D110</f>
        <v>1000</v>
      </c>
      <c r="E109" s="110"/>
      <c r="F109" s="109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</row>
    <row r="110" spans="1:61" s="55" customFormat="1" ht="18" customHeight="1">
      <c r="A110" s="54" t="s">
        <v>353</v>
      </c>
      <c r="B110" s="108" t="s">
        <v>375</v>
      </c>
      <c r="C110" s="223">
        <v>240</v>
      </c>
      <c r="D110" s="225">
        <v>1000</v>
      </c>
      <c r="E110" s="110"/>
      <c r="F110" s="109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5"/>
      <c r="AZ110" s="115"/>
      <c r="BA110" s="115"/>
      <c r="BB110" s="115"/>
      <c r="BC110" s="115"/>
      <c r="BD110" s="115"/>
      <c r="BE110" s="115"/>
      <c r="BF110" s="115"/>
      <c r="BG110" s="115"/>
      <c r="BH110" s="115"/>
      <c r="BI110" s="115"/>
    </row>
    <row r="111" spans="1:61" s="55" customFormat="1" ht="38.450000000000003" customHeight="1">
      <c r="A111" s="148" t="s">
        <v>368</v>
      </c>
      <c r="B111" s="104" t="s">
        <v>377</v>
      </c>
      <c r="C111" s="221"/>
      <c r="D111" s="226">
        <f>D112</f>
        <v>110636</v>
      </c>
      <c r="E111" s="110"/>
      <c r="F111" s="109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  <c r="BH111" s="115"/>
      <c r="BI111" s="115"/>
    </row>
    <row r="112" spans="1:61" s="55" customFormat="1" ht="18" customHeight="1">
      <c r="A112" s="54" t="s">
        <v>369</v>
      </c>
      <c r="B112" s="108" t="s">
        <v>378</v>
      </c>
      <c r="C112" s="223"/>
      <c r="D112" s="225">
        <f>D113+D115</f>
        <v>110636</v>
      </c>
      <c r="E112" s="110"/>
      <c r="F112" s="109"/>
      <c r="G112" s="115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  <c r="AB112" s="115"/>
      <c r="AC112" s="115"/>
      <c r="AD112" s="115"/>
      <c r="AE112" s="115"/>
      <c r="AF112" s="115"/>
      <c r="AG112" s="115"/>
      <c r="AH112" s="115"/>
      <c r="AI112" s="115"/>
      <c r="AJ112" s="115"/>
      <c r="AK112" s="115"/>
      <c r="AL112" s="115"/>
      <c r="AM112" s="115"/>
      <c r="AN112" s="115"/>
      <c r="AO112" s="115"/>
      <c r="AP112" s="115"/>
      <c r="AQ112" s="115"/>
      <c r="AR112" s="115"/>
      <c r="AS112" s="115"/>
      <c r="AT112" s="115"/>
      <c r="AU112" s="115"/>
      <c r="AV112" s="115"/>
      <c r="AW112" s="115"/>
      <c r="AX112" s="115"/>
      <c r="AY112" s="115"/>
      <c r="AZ112" s="115"/>
      <c r="BA112" s="115"/>
      <c r="BB112" s="115"/>
      <c r="BC112" s="115"/>
      <c r="BD112" s="115"/>
      <c r="BE112" s="115"/>
      <c r="BF112" s="115"/>
      <c r="BG112" s="115"/>
      <c r="BH112" s="115"/>
      <c r="BI112" s="115"/>
    </row>
    <row r="113" spans="1:61" ht="49.5">
      <c r="A113" s="64" t="s">
        <v>379</v>
      </c>
      <c r="B113" s="108" t="s">
        <v>380</v>
      </c>
      <c r="C113" s="223"/>
      <c r="D113" s="225">
        <f>D114</f>
        <v>110000</v>
      </c>
      <c r="E113" s="110">
        <f>'[1]Ведом. 2016'!H480</f>
        <v>2515400</v>
      </c>
      <c r="F113" s="109">
        <f>'[1]Ведом. 2016'!I480</f>
        <v>2515400</v>
      </c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  <c r="AA113" s="94"/>
      <c r="AB113" s="94"/>
      <c r="AC113" s="94"/>
      <c r="AD113" s="94"/>
      <c r="AE113" s="94"/>
      <c r="AF113" s="94"/>
      <c r="AG113" s="94"/>
      <c r="AH113" s="94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4"/>
      <c r="BB113" s="94"/>
      <c r="BC113" s="94"/>
      <c r="BD113" s="94"/>
      <c r="BE113" s="94"/>
      <c r="BF113" s="94"/>
      <c r="BG113" s="94"/>
      <c r="BH113" s="94"/>
      <c r="BI113" s="94"/>
    </row>
    <row r="114" spans="1:61" ht="33">
      <c r="A114" s="64" t="s">
        <v>65</v>
      </c>
      <c r="B114" s="108" t="s">
        <v>380</v>
      </c>
      <c r="C114" s="223">
        <v>810</v>
      </c>
      <c r="D114" s="225">
        <v>110000</v>
      </c>
      <c r="E114" s="110"/>
      <c r="F114" s="109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</row>
    <row r="115" spans="1:61" ht="49.5">
      <c r="A115" s="64" t="s">
        <v>379</v>
      </c>
      <c r="B115" s="108" t="s">
        <v>381</v>
      </c>
      <c r="C115" s="223"/>
      <c r="D115" s="225">
        <f>D116</f>
        <v>636</v>
      </c>
      <c r="E115" s="110"/>
      <c r="F115" s="109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4"/>
      <c r="BB115" s="94"/>
      <c r="BC115" s="94"/>
      <c r="BD115" s="94"/>
      <c r="BE115" s="94"/>
      <c r="BF115" s="94"/>
      <c r="BG115" s="94"/>
      <c r="BH115" s="94"/>
      <c r="BI115" s="94"/>
    </row>
    <row r="116" spans="1:61" ht="33">
      <c r="A116" s="64" t="s">
        <v>65</v>
      </c>
      <c r="B116" s="108" t="s">
        <v>381</v>
      </c>
      <c r="C116" s="223">
        <v>810</v>
      </c>
      <c r="D116" s="225">
        <v>636</v>
      </c>
      <c r="E116" s="110"/>
      <c r="F116" s="109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  <c r="AA116" s="94"/>
      <c r="AB116" s="94"/>
      <c r="AC116" s="94"/>
      <c r="AD116" s="94"/>
      <c r="AE116" s="94"/>
      <c r="AF116" s="94"/>
      <c r="AG116" s="94"/>
      <c r="AH116" s="94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4"/>
      <c r="BB116" s="94"/>
      <c r="BC116" s="94"/>
      <c r="BD116" s="94"/>
      <c r="BE116" s="94"/>
      <c r="BF116" s="94"/>
      <c r="BG116" s="94"/>
      <c r="BH116" s="94"/>
      <c r="BI116" s="94"/>
    </row>
    <row r="117" spans="1:61" ht="33">
      <c r="A117" s="63" t="s">
        <v>383</v>
      </c>
      <c r="B117" s="104" t="s">
        <v>382</v>
      </c>
      <c r="C117" s="221"/>
      <c r="D117" s="226">
        <f>D118+D121+D124+D126</f>
        <v>486383.79000000004</v>
      </c>
      <c r="E117" s="110"/>
      <c r="F117" s="109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4"/>
      <c r="BB117" s="94"/>
      <c r="BC117" s="94"/>
      <c r="BD117" s="94"/>
      <c r="BE117" s="94"/>
      <c r="BF117" s="94"/>
      <c r="BG117" s="94"/>
      <c r="BH117" s="94"/>
      <c r="BI117" s="94"/>
    </row>
    <row r="118" spans="1:61" ht="33">
      <c r="A118" s="64" t="s">
        <v>394</v>
      </c>
      <c r="B118" s="108" t="s">
        <v>385</v>
      </c>
      <c r="C118" s="223"/>
      <c r="D118" s="225">
        <f>D119</f>
        <v>434612.4</v>
      </c>
      <c r="E118" s="110"/>
      <c r="F118" s="109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  <c r="AA118" s="94"/>
      <c r="AB118" s="94"/>
      <c r="AC118" s="94"/>
      <c r="AD118" s="94"/>
      <c r="AE118" s="94"/>
      <c r="AF118" s="94"/>
      <c r="AG118" s="94"/>
      <c r="AH118" s="94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4"/>
      <c r="BB118" s="94"/>
      <c r="BC118" s="94"/>
      <c r="BD118" s="94"/>
      <c r="BE118" s="94"/>
      <c r="BF118" s="94"/>
      <c r="BG118" s="94"/>
      <c r="BH118" s="94"/>
      <c r="BI118" s="94"/>
    </row>
    <row r="119" spans="1:61">
      <c r="A119" s="64" t="s">
        <v>354</v>
      </c>
      <c r="B119" s="108" t="s">
        <v>386</v>
      </c>
      <c r="C119" s="223"/>
      <c r="D119" s="225">
        <f>D120</f>
        <v>434612.4</v>
      </c>
      <c r="E119" s="110"/>
      <c r="F119" s="109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4"/>
      <c r="BG119" s="94"/>
      <c r="BH119" s="94"/>
      <c r="BI119" s="94"/>
    </row>
    <row r="120" spans="1:61">
      <c r="A120" s="64" t="s">
        <v>78</v>
      </c>
      <c r="B120" s="108" t="s">
        <v>386</v>
      </c>
      <c r="C120" s="223">
        <v>310</v>
      </c>
      <c r="D120" s="225">
        <v>434612.4</v>
      </c>
      <c r="E120" s="110"/>
      <c r="F120" s="109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</row>
    <row r="121" spans="1:61">
      <c r="A121" s="64" t="s">
        <v>388</v>
      </c>
      <c r="B121" s="108" t="s">
        <v>387</v>
      </c>
      <c r="C121" s="223"/>
      <c r="D121" s="225">
        <f>D122</f>
        <v>1000</v>
      </c>
      <c r="E121" s="110"/>
      <c r="F121" s="109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</row>
    <row r="122" spans="1:61" ht="33">
      <c r="A122" s="64" t="s">
        <v>389</v>
      </c>
      <c r="B122" s="108" t="s">
        <v>390</v>
      </c>
      <c r="C122" s="223"/>
      <c r="D122" s="225">
        <f>D123</f>
        <v>1000</v>
      </c>
      <c r="E122" s="110"/>
      <c r="F122" s="109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</row>
    <row r="123" spans="1:61" ht="33">
      <c r="A123" s="64" t="s">
        <v>391</v>
      </c>
      <c r="B123" s="108" t="s">
        <v>390</v>
      </c>
      <c r="C123" s="223">
        <v>320</v>
      </c>
      <c r="D123" s="225">
        <v>1000</v>
      </c>
      <c r="E123" s="110"/>
      <c r="F123" s="109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  <c r="AF123" s="94"/>
      <c r="AG123" s="94"/>
      <c r="AH123" s="94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</row>
    <row r="124" spans="1:61" ht="66">
      <c r="A124" s="64" t="s">
        <v>395</v>
      </c>
      <c r="B124" s="108" t="s">
        <v>393</v>
      </c>
      <c r="C124" s="223"/>
      <c r="D124" s="225">
        <f>D125</f>
        <v>50225.94</v>
      </c>
      <c r="E124" s="110"/>
      <c r="F124" s="109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94"/>
      <c r="BD124" s="94"/>
      <c r="BE124" s="94"/>
      <c r="BF124" s="94"/>
      <c r="BG124" s="94"/>
      <c r="BH124" s="94"/>
      <c r="BI124" s="94"/>
    </row>
    <row r="125" spans="1:61">
      <c r="A125" s="64" t="s">
        <v>89</v>
      </c>
      <c r="B125" s="108" t="s">
        <v>393</v>
      </c>
      <c r="C125" s="223">
        <v>110</v>
      </c>
      <c r="D125" s="225">
        <v>50225.94</v>
      </c>
      <c r="E125" s="110"/>
      <c r="F125" s="109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  <c r="AF125" s="94"/>
      <c r="AG125" s="94"/>
      <c r="AH125" s="94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  <c r="AZ125" s="94"/>
      <c r="BA125" s="94"/>
      <c r="BB125" s="94"/>
      <c r="BC125" s="94"/>
      <c r="BD125" s="94"/>
      <c r="BE125" s="94"/>
      <c r="BF125" s="94"/>
      <c r="BG125" s="94"/>
      <c r="BH125" s="94"/>
      <c r="BI125" s="94"/>
    </row>
    <row r="126" spans="1:61" ht="66">
      <c r="A126" s="64" t="s">
        <v>395</v>
      </c>
      <c r="B126" s="108" t="s">
        <v>393</v>
      </c>
      <c r="C126" s="223"/>
      <c r="D126" s="225">
        <v>545.45000000000005</v>
      </c>
      <c r="E126" s="110"/>
      <c r="F126" s="109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  <c r="X126" s="94"/>
      <c r="Y126" s="94"/>
      <c r="Z126" s="94"/>
      <c r="AA126" s="94"/>
      <c r="AB126" s="94"/>
      <c r="AC126" s="94"/>
      <c r="AD126" s="94"/>
      <c r="AE126" s="94"/>
      <c r="AF126" s="94"/>
      <c r="AG126" s="94"/>
      <c r="AH126" s="94"/>
      <c r="AI126" s="94"/>
      <c r="AJ126" s="94"/>
      <c r="AK126" s="94"/>
      <c r="AL126" s="94"/>
      <c r="AM126" s="94"/>
      <c r="AN126" s="94"/>
      <c r="AO126" s="94"/>
      <c r="AP126" s="94"/>
      <c r="AQ126" s="94"/>
      <c r="AR126" s="94"/>
      <c r="AS126" s="94"/>
      <c r="AT126" s="94"/>
      <c r="AU126" s="94"/>
      <c r="AV126" s="94"/>
      <c r="AW126" s="94"/>
      <c r="AX126" s="94"/>
      <c r="AY126" s="94"/>
      <c r="AZ126" s="94"/>
      <c r="BA126" s="94"/>
      <c r="BB126" s="94"/>
      <c r="BC126" s="94"/>
      <c r="BD126" s="94"/>
      <c r="BE126" s="94"/>
      <c r="BF126" s="94"/>
      <c r="BG126" s="94"/>
      <c r="BH126" s="94"/>
      <c r="BI126" s="94"/>
    </row>
    <row r="127" spans="1:61" ht="33">
      <c r="A127" s="64" t="s">
        <v>62</v>
      </c>
      <c r="B127" s="108" t="s">
        <v>393</v>
      </c>
      <c r="C127" s="223">
        <v>120</v>
      </c>
      <c r="D127" s="225">
        <v>545.45000000000005</v>
      </c>
      <c r="E127" s="110"/>
      <c r="F127" s="109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94"/>
      <c r="AD127" s="94"/>
      <c r="AE127" s="94"/>
      <c r="AF127" s="94"/>
      <c r="AG127" s="94"/>
      <c r="AH127" s="94"/>
      <c r="AI127" s="94"/>
      <c r="AJ127" s="94"/>
      <c r="AK127" s="94"/>
      <c r="AL127" s="94"/>
      <c r="AM127" s="94"/>
      <c r="AN127" s="94"/>
      <c r="AO127" s="94"/>
      <c r="AP127" s="94"/>
      <c r="AQ127" s="94"/>
      <c r="AR127" s="94"/>
      <c r="AS127" s="94"/>
      <c r="AT127" s="94"/>
      <c r="AU127" s="94"/>
      <c r="AV127" s="94"/>
      <c r="AW127" s="94"/>
      <c r="AX127" s="94"/>
      <c r="AY127" s="94"/>
      <c r="AZ127" s="94"/>
      <c r="BA127" s="94"/>
      <c r="BB127" s="94"/>
      <c r="BC127" s="94"/>
      <c r="BD127" s="94"/>
      <c r="BE127" s="94"/>
      <c r="BF127" s="94"/>
      <c r="BG127" s="94"/>
      <c r="BH127" s="94"/>
      <c r="BI127" s="94"/>
    </row>
    <row r="128" spans="1:61" s="132" customFormat="1" ht="49.5">
      <c r="A128" s="63" t="s">
        <v>187</v>
      </c>
      <c r="B128" s="150" t="s">
        <v>188</v>
      </c>
      <c r="C128" s="229"/>
      <c r="D128" s="230">
        <f>D129+D137+D147+D150+D132</f>
        <v>6234051.9700000007</v>
      </c>
      <c r="E128" s="131" t="e">
        <f>#REF!+E129+#REF!+#REF!+E137+#REF!</f>
        <v>#REF!</v>
      </c>
      <c r="F128" s="130" t="e">
        <f>#REF!+F129+#REF!+#REF!+F137+#REF!</f>
        <v>#REF!</v>
      </c>
    </row>
    <row r="129" spans="1:61" s="53" customFormat="1">
      <c r="A129" s="63" t="s">
        <v>70</v>
      </c>
      <c r="B129" s="118" t="s">
        <v>189</v>
      </c>
      <c r="C129" s="118"/>
      <c r="D129" s="230">
        <f>D130</f>
        <v>854424.62</v>
      </c>
      <c r="E129" s="117">
        <f>E130</f>
        <v>1553000</v>
      </c>
      <c r="F129" s="116">
        <f>F130</f>
        <v>1553000</v>
      </c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  <c r="Z129" s="99"/>
      <c r="AA129" s="99"/>
      <c r="AB129" s="99"/>
      <c r="AC129" s="99"/>
      <c r="AD129" s="99"/>
      <c r="AE129" s="99"/>
      <c r="AF129" s="99"/>
      <c r="AG129" s="99"/>
      <c r="AH129" s="99"/>
      <c r="AI129" s="99"/>
      <c r="AJ129" s="99"/>
      <c r="AK129" s="99"/>
      <c r="AL129" s="99"/>
      <c r="AM129" s="99"/>
      <c r="AN129" s="99"/>
      <c r="AO129" s="99"/>
      <c r="AP129" s="99"/>
      <c r="AQ129" s="99"/>
      <c r="AR129" s="99"/>
      <c r="AS129" s="99"/>
      <c r="AT129" s="99"/>
      <c r="AU129" s="99"/>
      <c r="AV129" s="99"/>
      <c r="AW129" s="99"/>
      <c r="AX129" s="99"/>
      <c r="AY129" s="99"/>
      <c r="AZ129" s="99"/>
      <c r="BA129" s="99"/>
      <c r="BB129" s="99"/>
      <c r="BC129" s="99"/>
      <c r="BD129" s="99"/>
      <c r="BE129" s="99"/>
      <c r="BF129" s="99"/>
      <c r="BG129" s="99"/>
      <c r="BH129" s="99"/>
      <c r="BI129" s="99"/>
    </row>
    <row r="130" spans="1:61">
      <c r="A130" s="64" t="s">
        <v>19</v>
      </c>
      <c r="B130" s="119" t="s">
        <v>190</v>
      </c>
      <c r="C130" s="119"/>
      <c r="D130" s="231">
        <f t="shared" ref="D130:F130" si="4">D131</f>
        <v>854424.62</v>
      </c>
      <c r="E130" s="121">
        <f t="shared" si="4"/>
        <v>1553000</v>
      </c>
      <c r="F130" s="120">
        <f t="shared" si="4"/>
        <v>1553000</v>
      </c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  <c r="BA130" s="94"/>
      <c r="BB130" s="94"/>
      <c r="BC130" s="94"/>
      <c r="BD130" s="94"/>
      <c r="BE130" s="94"/>
      <c r="BF130" s="94"/>
      <c r="BG130" s="94"/>
      <c r="BH130" s="94"/>
      <c r="BI130" s="94"/>
    </row>
    <row r="131" spans="1:61" ht="33">
      <c r="A131" s="64" t="s">
        <v>62</v>
      </c>
      <c r="B131" s="119" t="s">
        <v>190</v>
      </c>
      <c r="C131" s="119" t="s">
        <v>63</v>
      </c>
      <c r="D131" s="231">
        <v>854424.62</v>
      </c>
      <c r="E131" s="121">
        <f>'[1]Ведом. 2016'!H45</f>
        <v>1553000</v>
      </c>
      <c r="F131" s="120">
        <f>'[1]Ведом. 2016'!I45</f>
        <v>1553000</v>
      </c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94"/>
      <c r="AB131" s="94"/>
      <c r="AC131" s="94"/>
      <c r="AD131" s="94"/>
      <c r="AE131" s="94"/>
      <c r="AF131" s="94"/>
      <c r="AG131" s="94"/>
      <c r="AH131" s="94"/>
      <c r="AI131" s="94"/>
      <c r="AJ131" s="94"/>
      <c r="AK131" s="94"/>
      <c r="AL131" s="94"/>
      <c r="AM131" s="94"/>
      <c r="AN131" s="94"/>
      <c r="AO131" s="94"/>
      <c r="AP131" s="94"/>
      <c r="AQ131" s="94"/>
      <c r="AR131" s="94"/>
      <c r="AS131" s="94"/>
      <c r="AT131" s="94"/>
      <c r="AU131" s="94"/>
      <c r="AV131" s="94"/>
      <c r="AW131" s="94"/>
      <c r="AX131" s="94"/>
      <c r="AY131" s="94"/>
      <c r="AZ131" s="94"/>
      <c r="BA131" s="94"/>
      <c r="BB131" s="94"/>
      <c r="BC131" s="94"/>
      <c r="BD131" s="94"/>
      <c r="BE131" s="94"/>
      <c r="BF131" s="94"/>
      <c r="BG131" s="94"/>
      <c r="BH131" s="94"/>
      <c r="BI131" s="94"/>
    </row>
    <row r="132" spans="1:61" ht="33">
      <c r="A132" s="64" t="s">
        <v>459</v>
      </c>
      <c r="B132" s="119" t="s">
        <v>439</v>
      </c>
      <c r="C132" s="119"/>
      <c r="D132" s="231">
        <f>D133+D135</f>
        <v>815880.5</v>
      </c>
      <c r="E132" s="121"/>
      <c r="F132" s="120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94"/>
      <c r="AE132" s="94"/>
      <c r="AF132" s="94"/>
      <c r="AG132" s="94"/>
      <c r="AH132" s="94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</row>
    <row r="133" spans="1:61" ht="33">
      <c r="A133" s="64" t="s">
        <v>440</v>
      </c>
      <c r="B133" s="119" t="s">
        <v>441</v>
      </c>
      <c r="C133" s="119"/>
      <c r="D133" s="231">
        <f>D134</f>
        <v>267012.25</v>
      </c>
      <c r="E133" s="121"/>
      <c r="F133" s="120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  <c r="U133" s="94"/>
      <c r="V133" s="94"/>
      <c r="W133" s="94"/>
      <c r="X133" s="94"/>
      <c r="Y133" s="94"/>
      <c r="Z133" s="94"/>
      <c r="AA133" s="94"/>
      <c r="AB133" s="94"/>
      <c r="AC133" s="94"/>
      <c r="AD133" s="94"/>
      <c r="AE133" s="94"/>
      <c r="AF133" s="94"/>
      <c r="AG133" s="94"/>
      <c r="AH133" s="94"/>
      <c r="AI133" s="94"/>
      <c r="AJ133" s="94"/>
      <c r="AK133" s="94"/>
      <c r="AL133" s="94"/>
      <c r="AM133" s="94"/>
      <c r="AN133" s="94"/>
      <c r="AO133" s="94"/>
      <c r="AP133" s="94"/>
      <c r="AQ133" s="94"/>
      <c r="AR133" s="94"/>
      <c r="AS133" s="94"/>
      <c r="AT133" s="94"/>
      <c r="AU133" s="94"/>
      <c r="AV133" s="94"/>
      <c r="AW133" s="94"/>
      <c r="AX133" s="94"/>
      <c r="AY133" s="94"/>
      <c r="AZ133" s="94"/>
      <c r="BA133" s="94"/>
      <c r="BB133" s="94"/>
      <c r="BC133" s="94"/>
      <c r="BD133" s="94"/>
      <c r="BE133" s="94"/>
      <c r="BF133" s="94"/>
      <c r="BG133" s="94"/>
      <c r="BH133" s="94"/>
      <c r="BI133" s="94"/>
    </row>
    <row r="134" spans="1:61">
      <c r="A134" s="64" t="s">
        <v>442</v>
      </c>
      <c r="B134" s="119" t="s">
        <v>441</v>
      </c>
      <c r="C134" s="119" t="s">
        <v>443</v>
      </c>
      <c r="D134" s="231">
        <v>267012.25</v>
      </c>
      <c r="E134" s="121"/>
      <c r="F134" s="120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94"/>
      <c r="AD134" s="94"/>
      <c r="AE134" s="94"/>
      <c r="AF134" s="94"/>
      <c r="AG134" s="94"/>
      <c r="AH134" s="94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94"/>
      <c r="AW134" s="94"/>
      <c r="AX134" s="94"/>
      <c r="AY134" s="94"/>
      <c r="AZ134" s="94"/>
      <c r="BA134" s="94"/>
      <c r="BB134" s="94"/>
      <c r="BC134" s="94"/>
      <c r="BD134" s="94"/>
      <c r="BE134" s="94"/>
      <c r="BF134" s="94"/>
      <c r="BG134" s="94"/>
      <c r="BH134" s="94"/>
      <c r="BI134" s="94"/>
    </row>
    <row r="135" spans="1:61">
      <c r="A135" s="64" t="s">
        <v>444</v>
      </c>
      <c r="B135" s="119" t="s">
        <v>445</v>
      </c>
      <c r="C135" s="119"/>
      <c r="D135" s="231">
        <f>D136</f>
        <v>548868.25</v>
      </c>
      <c r="E135" s="121"/>
      <c r="F135" s="120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  <c r="U135" s="94"/>
      <c r="V135" s="94"/>
      <c r="W135" s="94"/>
      <c r="X135" s="94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  <c r="AI135" s="94"/>
      <c r="AJ135" s="94"/>
      <c r="AK135" s="94"/>
      <c r="AL135" s="94"/>
      <c r="AM135" s="94"/>
      <c r="AN135" s="94"/>
      <c r="AO135" s="94"/>
      <c r="AP135" s="94"/>
      <c r="AQ135" s="94"/>
      <c r="AR135" s="94"/>
      <c r="AS135" s="94"/>
      <c r="AT135" s="94"/>
      <c r="AU135" s="94"/>
      <c r="AV135" s="94"/>
      <c r="AW135" s="94"/>
      <c r="AX135" s="94"/>
      <c r="AY135" s="94"/>
      <c r="AZ135" s="94"/>
      <c r="BA135" s="94"/>
      <c r="BB135" s="94"/>
      <c r="BC135" s="94"/>
      <c r="BD135" s="94"/>
      <c r="BE135" s="94"/>
      <c r="BF135" s="94"/>
      <c r="BG135" s="94"/>
      <c r="BH135" s="94"/>
      <c r="BI135" s="94"/>
    </row>
    <row r="136" spans="1:61">
      <c r="A136" s="64" t="s">
        <v>442</v>
      </c>
      <c r="B136" s="119" t="s">
        <v>445</v>
      </c>
      <c r="C136" s="119" t="s">
        <v>443</v>
      </c>
      <c r="D136" s="231">
        <v>548868.25</v>
      </c>
      <c r="E136" s="121"/>
      <c r="F136" s="120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4"/>
      <c r="V136" s="94"/>
      <c r="W136" s="94"/>
      <c r="X136" s="94"/>
      <c r="Y136" s="94"/>
      <c r="Z136" s="94"/>
      <c r="AA136" s="94"/>
      <c r="AB136" s="94"/>
      <c r="AC136" s="94"/>
      <c r="AD136" s="94"/>
      <c r="AE136" s="94"/>
      <c r="AF136" s="94"/>
      <c r="AG136" s="94"/>
      <c r="AH136" s="94"/>
      <c r="AI136" s="94"/>
      <c r="AJ136" s="94"/>
      <c r="AK136" s="94"/>
      <c r="AL136" s="94"/>
      <c r="AM136" s="94"/>
      <c r="AN136" s="94"/>
      <c r="AO136" s="94"/>
      <c r="AP136" s="94"/>
      <c r="AQ136" s="94"/>
      <c r="AR136" s="94"/>
      <c r="AS136" s="94"/>
      <c r="AT136" s="94"/>
      <c r="AU136" s="94"/>
      <c r="AV136" s="94"/>
      <c r="AW136" s="94"/>
      <c r="AX136" s="94"/>
      <c r="AY136" s="94"/>
      <c r="AZ136" s="94"/>
      <c r="BA136" s="94"/>
      <c r="BB136" s="94"/>
      <c r="BC136" s="94"/>
      <c r="BD136" s="94"/>
      <c r="BE136" s="94"/>
      <c r="BF136" s="94"/>
      <c r="BG136" s="94"/>
      <c r="BH136" s="94"/>
      <c r="BI136" s="94"/>
    </row>
    <row r="137" spans="1:61" s="56" customFormat="1" ht="20.25" customHeight="1">
      <c r="A137" s="63" t="s">
        <v>72</v>
      </c>
      <c r="B137" s="118" t="s">
        <v>191</v>
      </c>
      <c r="C137" s="118"/>
      <c r="D137" s="232">
        <f>D138+D144+D146</f>
        <v>2120872.5</v>
      </c>
      <c r="E137" s="123">
        <f>E138</f>
        <v>19005100</v>
      </c>
      <c r="F137" s="122">
        <f>F138</f>
        <v>19005100</v>
      </c>
      <c r="G137" s="124"/>
      <c r="H137" s="124"/>
      <c r="I137" s="124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  <c r="AA137" s="124"/>
      <c r="AB137" s="124"/>
      <c r="AC137" s="124"/>
      <c r="AD137" s="124"/>
      <c r="AE137" s="124"/>
      <c r="AF137" s="124"/>
      <c r="AG137" s="124"/>
      <c r="AH137" s="124"/>
      <c r="AI137" s="124"/>
      <c r="AJ137" s="124"/>
      <c r="AK137" s="124"/>
      <c r="AL137" s="124"/>
      <c r="AM137" s="124"/>
      <c r="AN137" s="124"/>
      <c r="AO137" s="124"/>
      <c r="AP137" s="124"/>
      <c r="AQ137" s="124"/>
      <c r="AR137" s="124"/>
      <c r="AS137" s="124"/>
      <c r="AT137" s="124"/>
      <c r="AU137" s="124"/>
      <c r="AV137" s="124"/>
      <c r="AW137" s="124"/>
      <c r="AX137" s="124"/>
      <c r="AY137" s="124"/>
      <c r="AZ137" s="124"/>
      <c r="BA137" s="124"/>
      <c r="BB137" s="124"/>
      <c r="BC137" s="124"/>
      <c r="BD137" s="124"/>
      <c r="BE137" s="124"/>
      <c r="BF137" s="124"/>
      <c r="BG137" s="124"/>
      <c r="BH137" s="124"/>
      <c r="BI137" s="124"/>
    </row>
    <row r="138" spans="1:61">
      <c r="A138" s="64" t="s">
        <v>64</v>
      </c>
      <c r="B138" s="119" t="s">
        <v>192</v>
      </c>
      <c r="C138" s="119"/>
      <c r="D138" s="231">
        <f>D139+D140+D142</f>
        <v>2116552.04</v>
      </c>
      <c r="E138" s="219">
        <f>E139+E140+E142</f>
        <v>19005100</v>
      </c>
      <c r="F138" s="120">
        <f>F139+F140+F142</f>
        <v>19005100</v>
      </c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94"/>
      <c r="AD138" s="94"/>
      <c r="AE138" s="94"/>
      <c r="AF138" s="94"/>
      <c r="AG138" s="94"/>
      <c r="AH138" s="94"/>
      <c r="AI138" s="94"/>
      <c r="AJ138" s="94"/>
      <c r="AK138" s="94"/>
      <c r="AL138" s="94"/>
      <c r="AM138" s="94"/>
      <c r="AN138" s="94"/>
      <c r="AO138" s="94"/>
      <c r="AP138" s="94"/>
      <c r="AQ138" s="94"/>
      <c r="AR138" s="94"/>
      <c r="AS138" s="94"/>
      <c r="AT138" s="94"/>
      <c r="AU138" s="94"/>
      <c r="AV138" s="94"/>
      <c r="AW138" s="94"/>
      <c r="AX138" s="94"/>
      <c r="AY138" s="94"/>
      <c r="AZ138" s="94"/>
      <c r="BA138" s="94"/>
      <c r="BB138" s="94"/>
      <c r="BC138" s="94"/>
      <c r="BD138" s="94"/>
      <c r="BE138" s="94"/>
      <c r="BF138" s="94"/>
      <c r="BG138" s="94"/>
      <c r="BH138" s="94"/>
      <c r="BI138" s="94"/>
    </row>
    <row r="139" spans="1:61" ht="33">
      <c r="A139" s="64" t="s">
        <v>62</v>
      </c>
      <c r="B139" s="119" t="s">
        <v>192</v>
      </c>
      <c r="C139" s="119" t="s">
        <v>63</v>
      </c>
      <c r="D139" s="231">
        <v>914462.82</v>
      </c>
      <c r="E139" s="121">
        <f>'[1]Ведом. 2016'!H50</f>
        <v>13805500</v>
      </c>
      <c r="F139" s="120">
        <f>'[1]Ведом. 2016'!I50</f>
        <v>13805500</v>
      </c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  <c r="AI139" s="94"/>
      <c r="AJ139" s="94"/>
      <c r="AK139" s="94"/>
      <c r="AL139" s="94"/>
      <c r="AM139" s="94"/>
      <c r="AN139" s="94"/>
      <c r="AO139" s="94"/>
      <c r="AP139" s="94"/>
      <c r="AQ139" s="94"/>
      <c r="AR139" s="94"/>
      <c r="AS139" s="94"/>
      <c r="AT139" s="94"/>
      <c r="AU139" s="94"/>
      <c r="AV139" s="94"/>
      <c r="AW139" s="94"/>
      <c r="AX139" s="94"/>
      <c r="AY139" s="94"/>
      <c r="AZ139" s="94"/>
      <c r="BA139" s="94"/>
      <c r="BB139" s="94"/>
      <c r="BC139" s="94"/>
      <c r="BD139" s="94"/>
      <c r="BE139" s="94"/>
      <c r="BF139" s="94"/>
      <c r="BG139" s="94"/>
      <c r="BH139" s="94"/>
      <c r="BI139" s="94"/>
    </row>
    <row r="140" spans="1:61" ht="33">
      <c r="A140" s="125" t="s">
        <v>65</v>
      </c>
      <c r="B140" s="119" t="s">
        <v>192</v>
      </c>
      <c r="C140" s="119" t="s">
        <v>66</v>
      </c>
      <c r="D140" s="231">
        <v>967584.22</v>
      </c>
      <c r="E140" s="121">
        <f>'[1]Ведом. 2016'!H51</f>
        <v>5116600</v>
      </c>
      <c r="F140" s="120">
        <f>'[1]Ведом. 2016'!I51</f>
        <v>5116600</v>
      </c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  <c r="AI140" s="94"/>
      <c r="AJ140" s="94"/>
      <c r="AK140" s="94"/>
      <c r="AL140" s="94"/>
      <c r="AM140" s="94"/>
      <c r="AN140" s="94"/>
      <c r="AO140" s="94"/>
      <c r="AP140" s="94"/>
      <c r="AQ140" s="94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</row>
    <row r="141" spans="1:61" ht="18.75">
      <c r="A141" s="233" t="s">
        <v>302</v>
      </c>
      <c r="B141" s="119" t="s">
        <v>192</v>
      </c>
      <c r="C141" s="119" t="s">
        <v>301</v>
      </c>
      <c r="D141" s="231">
        <v>0</v>
      </c>
      <c r="E141" s="121"/>
      <c r="F141" s="120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  <c r="X141" s="94"/>
      <c r="Y141" s="94"/>
      <c r="Z141" s="94"/>
      <c r="AA141" s="94"/>
      <c r="AB141" s="94"/>
      <c r="AC141" s="94"/>
      <c r="AD141" s="94"/>
      <c r="AE141" s="94"/>
      <c r="AF141" s="94"/>
      <c r="AG141" s="94"/>
      <c r="AH141" s="94"/>
      <c r="AI141" s="94"/>
      <c r="AJ141" s="94"/>
      <c r="AK141" s="94"/>
      <c r="AL141" s="94"/>
      <c r="AM141" s="94"/>
      <c r="AN141" s="94"/>
      <c r="AO141" s="94"/>
      <c r="AP141" s="94"/>
      <c r="AQ141" s="94"/>
      <c r="AR141" s="94"/>
      <c r="AS141" s="94"/>
      <c r="AT141" s="94"/>
      <c r="AU141" s="94"/>
      <c r="AV141" s="94"/>
      <c r="AW141" s="94"/>
      <c r="AX141" s="94"/>
      <c r="AY141" s="94"/>
      <c r="AZ141" s="94"/>
      <c r="BA141" s="94"/>
      <c r="BB141" s="94"/>
      <c r="BC141" s="94"/>
      <c r="BD141" s="94"/>
      <c r="BE141" s="94"/>
      <c r="BF141" s="94"/>
      <c r="BG141" s="94"/>
      <c r="BH141" s="94"/>
      <c r="BI141" s="94"/>
    </row>
    <row r="142" spans="1:61">
      <c r="A142" s="126" t="s">
        <v>67</v>
      </c>
      <c r="B142" s="119" t="s">
        <v>192</v>
      </c>
      <c r="C142" s="119" t="s">
        <v>68</v>
      </c>
      <c r="D142" s="231">
        <v>234505</v>
      </c>
      <c r="E142" s="121">
        <f>'[1]Ведом. 2016'!H53</f>
        <v>83000</v>
      </c>
      <c r="F142" s="120">
        <f>'[1]Ведом. 2016'!I53</f>
        <v>83000</v>
      </c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94"/>
      <c r="AD142" s="94"/>
      <c r="AE142" s="94"/>
      <c r="AF142" s="94"/>
      <c r="AG142" s="94"/>
      <c r="AH142" s="94"/>
      <c r="AI142" s="94"/>
      <c r="AJ142" s="94"/>
      <c r="AK142" s="94"/>
      <c r="AL142" s="94"/>
      <c r="AM142" s="94"/>
      <c r="AN142" s="94"/>
      <c r="AO142" s="94"/>
      <c r="AP142" s="94"/>
      <c r="AQ142" s="94"/>
      <c r="AR142" s="94"/>
      <c r="AS142" s="94"/>
      <c r="AT142" s="94"/>
      <c r="AU142" s="94"/>
      <c r="AV142" s="94"/>
      <c r="AW142" s="94"/>
      <c r="AX142" s="94"/>
      <c r="AY142" s="94"/>
      <c r="AZ142" s="94"/>
      <c r="BA142" s="94"/>
      <c r="BB142" s="94"/>
      <c r="BC142" s="94"/>
      <c r="BD142" s="94"/>
      <c r="BE142" s="94"/>
      <c r="BF142" s="94"/>
      <c r="BG142" s="94"/>
      <c r="BH142" s="94"/>
      <c r="BI142" s="94"/>
    </row>
    <row r="143" spans="1:61" ht="49.5">
      <c r="A143" s="125" t="s">
        <v>460</v>
      </c>
      <c r="B143" s="119" t="s">
        <v>320</v>
      </c>
      <c r="C143" s="119"/>
      <c r="D143" s="231">
        <v>1000</v>
      </c>
      <c r="E143" s="121"/>
      <c r="F143" s="120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  <c r="AI143" s="94"/>
      <c r="AJ143" s="94"/>
      <c r="AK143" s="94"/>
      <c r="AL143" s="94"/>
      <c r="AM143" s="94"/>
      <c r="AN143" s="94"/>
      <c r="AO143" s="94"/>
      <c r="AP143" s="94"/>
      <c r="AQ143" s="94"/>
      <c r="AR143" s="94"/>
      <c r="AS143" s="94"/>
      <c r="AT143" s="94"/>
      <c r="AU143" s="94"/>
      <c r="AV143" s="94"/>
      <c r="AW143" s="94"/>
      <c r="AX143" s="94"/>
      <c r="AY143" s="94"/>
      <c r="AZ143" s="94"/>
      <c r="BA143" s="94"/>
      <c r="BB143" s="94"/>
      <c r="BC143" s="94"/>
      <c r="BD143" s="94"/>
      <c r="BE143" s="94"/>
      <c r="BF143" s="94"/>
      <c r="BG143" s="94"/>
      <c r="BH143" s="94"/>
      <c r="BI143" s="94"/>
    </row>
    <row r="144" spans="1:61" ht="33">
      <c r="A144" s="125" t="s">
        <v>65</v>
      </c>
      <c r="B144" s="119" t="s">
        <v>320</v>
      </c>
      <c r="C144" s="119" t="s">
        <v>66</v>
      </c>
      <c r="D144" s="231">
        <v>1000</v>
      </c>
      <c r="E144" s="121">
        <f>'[1]Ведом. 2016'!H54</f>
        <v>1038000</v>
      </c>
      <c r="F144" s="120">
        <f>'[1]Ведом. 2016'!I54</f>
        <v>1038000</v>
      </c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  <c r="AA144" s="94"/>
      <c r="AB144" s="94"/>
      <c r="AC144" s="94"/>
      <c r="AD144" s="94"/>
      <c r="AE144" s="94"/>
      <c r="AF144" s="94"/>
      <c r="AG144" s="94"/>
      <c r="AH144" s="94"/>
      <c r="AI144" s="94"/>
      <c r="AJ144" s="94"/>
      <c r="AK144" s="94"/>
      <c r="AL144" s="94"/>
      <c r="AM144" s="94"/>
      <c r="AN144" s="94"/>
      <c r="AO144" s="94"/>
      <c r="AP144" s="94"/>
      <c r="AQ144" s="94"/>
      <c r="AR144" s="94"/>
      <c r="AS144" s="94"/>
      <c r="AT144" s="94"/>
      <c r="AU144" s="94"/>
      <c r="AV144" s="94"/>
      <c r="AW144" s="94"/>
      <c r="AX144" s="94"/>
      <c r="AY144" s="94"/>
      <c r="AZ144" s="94"/>
      <c r="BA144" s="94"/>
      <c r="BB144" s="94"/>
      <c r="BC144" s="94"/>
      <c r="BD144" s="94"/>
      <c r="BE144" s="94"/>
      <c r="BF144" s="94"/>
      <c r="BG144" s="94"/>
      <c r="BH144" s="94"/>
      <c r="BI144" s="94"/>
    </row>
    <row r="145" spans="1:61" ht="49.5">
      <c r="A145" s="125" t="s">
        <v>464</v>
      </c>
      <c r="B145" s="119" t="s">
        <v>465</v>
      </c>
      <c r="C145" s="119"/>
      <c r="D145" s="231">
        <f>D146</f>
        <v>3320.46</v>
      </c>
      <c r="E145" s="121"/>
      <c r="F145" s="120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</row>
    <row r="146" spans="1:61" ht="33">
      <c r="A146" s="125" t="s">
        <v>65</v>
      </c>
      <c r="B146" s="119" t="s">
        <v>465</v>
      </c>
      <c r="C146" s="119" t="s">
        <v>66</v>
      </c>
      <c r="D146" s="231">
        <v>3320.46</v>
      </c>
      <c r="E146" s="121"/>
      <c r="F146" s="120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  <c r="U146" s="94"/>
      <c r="V146" s="94"/>
      <c r="W146" s="94"/>
      <c r="X146" s="94"/>
      <c r="Y146" s="94"/>
      <c r="Z146" s="94"/>
      <c r="AA146" s="94"/>
      <c r="AB146" s="94"/>
      <c r="AC146" s="94"/>
      <c r="AD146" s="94"/>
      <c r="AE146" s="94"/>
      <c r="AF146" s="94"/>
      <c r="AG146" s="94"/>
      <c r="AH146" s="94"/>
      <c r="AI146" s="94"/>
      <c r="AJ146" s="94"/>
      <c r="AK146" s="94"/>
      <c r="AL146" s="94"/>
      <c r="AM146" s="94"/>
      <c r="AN146" s="94"/>
      <c r="AO146" s="94"/>
      <c r="AP146" s="94"/>
      <c r="AQ146" s="94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</row>
    <row r="147" spans="1:61" s="53" customFormat="1">
      <c r="A147" s="127" t="s">
        <v>193</v>
      </c>
      <c r="B147" s="118" t="s">
        <v>194</v>
      </c>
      <c r="C147" s="118"/>
      <c r="D147" s="230">
        <f>D148</f>
        <v>30000</v>
      </c>
      <c r="E147" s="117"/>
      <c r="F147" s="116"/>
      <c r="G147" s="9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9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/>
      <c r="AW147" s="99"/>
      <c r="AX147" s="99"/>
      <c r="AY147" s="99"/>
      <c r="AZ147" s="99"/>
      <c r="BA147" s="99"/>
      <c r="BB147" s="99"/>
      <c r="BC147" s="99"/>
      <c r="BD147" s="99"/>
      <c r="BE147" s="99"/>
      <c r="BF147" s="99"/>
      <c r="BG147" s="99"/>
      <c r="BH147" s="99"/>
      <c r="BI147" s="99"/>
    </row>
    <row r="148" spans="1:61" ht="49.5">
      <c r="A148" s="67" t="s">
        <v>76</v>
      </c>
      <c r="B148" s="119" t="s">
        <v>195</v>
      </c>
      <c r="C148" s="119"/>
      <c r="D148" s="231">
        <f>D149</f>
        <v>30000</v>
      </c>
      <c r="E148" s="121"/>
      <c r="F148" s="120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  <c r="AI148" s="94"/>
      <c r="AJ148" s="94"/>
      <c r="AK148" s="94"/>
      <c r="AL148" s="94"/>
      <c r="AM148" s="94"/>
      <c r="AN148" s="94"/>
      <c r="AO148" s="94"/>
      <c r="AP148" s="94"/>
      <c r="AQ148" s="94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</row>
    <row r="149" spans="1:61">
      <c r="A149" s="128" t="s">
        <v>73</v>
      </c>
      <c r="B149" s="119" t="s">
        <v>195</v>
      </c>
      <c r="C149" s="119" t="s">
        <v>74</v>
      </c>
      <c r="D149" s="231">
        <v>30000</v>
      </c>
      <c r="E149" s="121"/>
      <c r="F149" s="120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4"/>
      <c r="AE149" s="94"/>
      <c r="AF149" s="94"/>
      <c r="AG149" s="94"/>
      <c r="AH149" s="94"/>
      <c r="AI149" s="94"/>
      <c r="AJ149" s="94"/>
      <c r="AK149" s="94"/>
      <c r="AL149" s="94"/>
      <c r="AM149" s="94"/>
      <c r="AN149" s="94"/>
      <c r="AO149" s="94"/>
      <c r="AP149" s="94"/>
      <c r="AQ149" s="94"/>
      <c r="AR149" s="94"/>
      <c r="AS149" s="94"/>
      <c r="AT149" s="94"/>
      <c r="AU149" s="94"/>
      <c r="AV149" s="94"/>
      <c r="AW149" s="94"/>
      <c r="AX149" s="94"/>
      <c r="AY149" s="94"/>
      <c r="AZ149" s="94"/>
      <c r="BA149" s="94"/>
      <c r="BB149" s="94"/>
      <c r="BC149" s="94"/>
      <c r="BD149" s="94"/>
      <c r="BE149" s="94"/>
      <c r="BF149" s="94"/>
      <c r="BG149" s="94"/>
      <c r="BH149" s="94"/>
      <c r="BI149" s="94"/>
    </row>
    <row r="150" spans="1:61" s="53" customFormat="1">
      <c r="A150" s="63" t="s">
        <v>53</v>
      </c>
      <c r="B150" s="118" t="s">
        <v>196</v>
      </c>
      <c r="C150" s="229"/>
      <c r="D150" s="230">
        <f>D151+D153</f>
        <v>2412874.35</v>
      </c>
      <c r="E150" s="117" t="e">
        <f>E151+#REF!+#REF!</f>
        <v>#REF!</v>
      </c>
      <c r="F150" s="116" t="e">
        <f>F151+#REF!+#REF!</f>
        <v>#REF!</v>
      </c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99"/>
      <c r="Z150" s="99"/>
      <c r="AA150" s="99"/>
      <c r="AB150" s="99"/>
      <c r="AC150" s="99"/>
      <c r="AD150" s="99"/>
      <c r="AE150" s="99"/>
      <c r="AF150" s="99"/>
      <c r="AG150" s="99"/>
      <c r="AH150" s="99"/>
      <c r="AI150" s="99"/>
      <c r="AJ150" s="99"/>
      <c r="AK150" s="99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9"/>
      <c r="AW150" s="99"/>
      <c r="AX150" s="99"/>
      <c r="AY150" s="99"/>
      <c r="AZ150" s="99"/>
      <c r="BA150" s="99"/>
      <c r="BB150" s="99"/>
      <c r="BC150" s="99"/>
      <c r="BD150" s="99"/>
      <c r="BE150" s="99"/>
      <c r="BF150" s="99"/>
      <c r="BG150" s="99"/>
      <c r="BH150" s="99"/>
      <c r="BI150" s="99"/>
    </row>
    <row r="151" spans="1:61" ht="49.5">
      <c r="A151" s="64" t="s">
        <v>80</v>
      </c>
      <c r="B151" s="119" t="s">
        <v>197</v>
      </c>
      <c r="C151" s="234"/>
      <c r="D151" s="231">
        <f>D152</f>
        <v>2142574.35</v>
      </c>
      <c r="E151" s="121">
        <f>E152</f>
        <v>30000</v>
      </c>
      <c r="F151" s="120">
        <f>F152</f>
        <v>30000</v>
      </c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4"/>
      <c r="AE151" s="94"/>
      <c r="AF151" s="94"/>
      <c r="AG151" s="94"/>
      <c r="AH151" s="94"/>
      <c r="AI151" s="94"/>
      <c r="AJ151" s="94"/>
      <c r="AK151" s="94"/>
      <c r="AL151" s="94"/>
      <c r="AM151" s="94"/>
      <c r="AN151" s="94"/>
      <c r="AO151" s="94"/>
      <c r="AP151" s="94"/>
      <c r="AQ151" s="94"/>
      <c r="AR151" s="94"/>
      <c r="AS151" s="94"/>
      <c r="AT151" s="94"/>
      <c r="AU151" s="94"/>
      <c r="AV151" s="94"/>
      <c r="AW151" s="94"/>
      <c r="AX151" s="94"/>
      <c r="AY151" s="94"/>
      <c r="AZ151" s="94"/>
      <c r="BA151" s="94"/>
      <c r="BB151" s="94"/>
      <c r="BC151" s="94"/>
      <c r="BD151" s="94"/>
      <c r="BE151" s="94"/>
      <c r="BF151" s="94"/>
      <c r="BG151" s="94"/>
      <c r="BH151" s="94"/>
      <c r="BI151" s="94"/>
    </row>
    <row r="152" spans="1:61" ht="33">
      <c r="A152" s="64" t="s">
        <v>62</v>
      </c>
      <c r="B152" s="119" t="s">
        <v>197</v>
      </c>
      <c r="C152" s="142" t="s">
        <v>63</v>
      </c>
      <c r="D152" s="231">
        <v>2142574.35</v>
      </c>
      <c r="E152" s="121">
        <f>'[1]Ведом. 2016'!H194</f>
        <v>30000</v>
      </c>
      <c r="F152" s="120">
        <f>'[1]Ведом. 2016'!I194</f>
        <v>30000</v>
      </c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4"/>
      <c r="W152" s="94"/>
      <c r="X152" s="94"/>
      <c r="Y152" s="94"/>
      <c r="Z152" s="94"/>
      <c r="AA152" s="94"/>
      <c r="AB152" s="94"/>
      <c r="AC152" s="94"/>
      <c r="AD152" s="94"/>
      <c r="AE152" s="94"/>
      <c r="AF152" s="94"/>
      <c r="AG152" s="94"/>
      <c r="AH152" s="94"/>
      <c r="AI152" s="94"/>
      <c r="AJ152" s="94"/>
      <c r="AK152" s="94"/>
      <c r="AL152" s="94"/>
      <c r="AM152" s="94"/>
      <c r="AN152" s="94"/>
      <c r="AO152" s="94"/>
      <c r="AP152" s="94"/>
      <c r="AQ152" s="94"/>
      <c r="AR152" s="94"/>
      <c r="AS152" s="94"/>
      <c r="AT152" s="94"/>
      <c r="AU152" s="94"/>
      <c r="AV152" s="94"/>
      <c r="AW152" s="94"/>
      <c r="AX152" s="94"/>
      <c r="AY152" s="94"/>
      <c r="AZ152" s="94"/>
      <c r="BA152" s="94"/>
      <c r="BB152" s="94"/>
      <c r="BC152" s="94"/>
      <c r="BD152" s="94"/>
      <c r="BE152" s="94"/>
      <c r="BF152" s="94"/>
      <c r="BG152" s="94"/>
      <c r="BH152" s="94"/>
      <c r="BI152" s="94"/>
    </row>
    <row r="153" spans="1:61" ht="33">
      <c r="A153" s="64" t="s">
        <v>20</v>
      </c>
      <c r="B153" s="119" t="s">
        <v>198</v>
      </c>
      <c r="C153" s="142"/>
      <c r="D153" s="231">
        <f>D154+D155</f>
        <v>270300</v>
      </c>
      <c r="E153" s="121"/>
      <c r="F153" s="120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94"/>
      <c r="AB153" s="94"/>
      <c r="AC153" s="94"/>
      <c r="AD153" s="94"/>
      <c r="AE153" s="94"/>
      <c r="AF153" s="94"/>
      <c r="AG153" s="94"/>
      <c r="AH153" s="94"/>
      <c r="AI153" s="94"/>
      <c r="AJ153" s="94"/>
      <c r="AK153" s="94"/>
      <c r="AL153" s="94"/>
      <c r="AM153" s="94"/>
      <c r="AN153" s="94"/>
      <c r="AO153" s="94"/>
      <c r="AP153" s="94"/>
      <c r="AQ153" s="94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</row>
    <row r="154" spans="1:61" ht="33">
      <c r="A154" s="64" t="s">
        <v>62</v>
      </c>
      <c r="B154" s="119" t="s">
        <v>198</v>
      </c>
      <c r="C154" s="142" t="s">
        <v>63</v>
      </c>
      <c r="D154" s="231">
        <v>224385.64</v>
      </c>
      <c r="E154" s="121"/>
      <c r="F154" s="120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4"/>
      <c r="AE154" s="94"/>
      <c r="AF154" s="94"/>
      <c r="AG154" s="94"/>
      <c r="AH154" s="94"/>
      <c r="AI154" s="94"/>
      <c r="AJ154" s="94"/>
      <c r="AK154" s="94"/>
      <c r="AL154" s="94"/>
      <c r="AM154" s="94"/>
      <c r="AN154" s="94"/>
      <c r="AO154" s="94"/>
      <c r="AP154" s="94"/>
      <c r="AQ154" s="94"/>
      <c r="AR154" s="94"/>
      <c r="AS154" s="94"/>
      <c r="AT154" s="94"/>
      <c r="AU154" s="94"/>
      <c r="AV154" s="94"/>
      <c r="AW154" s="94"/>
      <c r="AX154" s="94"/>
      <c r="AY154" s="94"/>
      <c r="AZ154" s="94"/>
      <c r="BA154" s="94"/>
      <c r="BB154" s="94"/>
      <c r="BC154" s="94"/>
      <c r="BD154" s="94"/>
      <c r="BE154" s="94"/>
      <c r="BF154" s="94"/>
      <c r="BG154" s="94"/>
      <c r="BH154" s="94"/>
      <c r="BI154" s="94"/>
    </row>
    <row r="155" spans="1:61" ht="33.75" thickBot="1">
      <c r="A155" s="125" t="s">
        <v>65</v>
      </c>
      <c r="B155" s="119" t="s">
        <v>198</v>
      </c>
      <c r="C155" s="142" t="s">
        <v>66</v>
      </c>
      <c r="D155" s="231">
        <v>45914.36</v>
      </c>
      <c r="E155" s="121"/>
      <c r="F155" s="120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4"/>
      <c r="W155" s="94"/>
      <c r="X155" s="94"/>
      <c r="Y155" s="94"/>
      <c r="Z155" s="94"/>
      <c r="AA155" s="94"/>
      <c r="AB155" s="94"/>
      <c r="AC155" s="94"/>
      <c r="AD155" s="94"/>
      <c r="AE155" s="94"/>
      <c r="AF155" s="94"/>
      <c r="AG155" s="94"/>
      <c r="AH155" s="94"/>
      <c r="AI155" s="94"/>
      <c r="AJ155" s="94"/>
      <c r="AK155" s="94"/>
      <c r="AL155" s="94"/>
      <c r="AM155" s="94"/>
      <c r="AN155" s="94"/>
      <c r="AO155" s="94"/>
      <c r="AP155" s="94"/>
      <c r="AQ155" s="94"/>
      <c r="AR155" s="94"/>
      <c r="AS155" s="94"/>
      <c r="AT155" s="94"/>
      <c r="AU155" s="94"/>
      <c r="AV155" s="94"/>
      <c r="AW155" s="94"/>
      <c r="AX155" s="94"/>
      <c r="AY155" s="94"/>
      <c r="AZ155" s="94"/>
      <c r="BA155" s="94"/>
      <c r="BB155" s="94"/>
      <c r="BC155" s="94"/>
      <c r="BD155" s="94"/>
      <c r="BE155" s="94"/>
      <c r="BF155" s="94"/>
      <c r="BG155" s="94"/>
      <c r="BH155" s="94"/>
      <c r="BI155" s="94"/>
    </row>
    <row r="156" spans="1:61" ht="33.75" hidden="1" thickBot="1">
      <c r="A156" s="64" t="s">
        <v>62</v>
      </c>
      <c r="B156" s="119" t="s">
        <v>198</v>
      </c>
      <c r="C156" s="119" t="s">
        <v>63</v>
      </c>
      <c r="D156" s="235">
        <v>0</v>
      </c>
      <c r="E156" s="121">
        <f>'[1]Ведом. 2016'!H54</f>
        <v>1038000</v>
      </c>
      <c r="F156" s="120">
        <f>'[1]Ведом. 2016'!I54</f>
        <v>1038000</v>
      </c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4"/>
      <c r="X156" s="94"/>
      <c r="Y156" s="94"/>
      <c r="Z156" s="94"/>
      <c r="AA156" s="94"/>
      <c r="AB156" s="94"/>
      <c r="AC156" s="94"/>
      <c r="AD156" s="94"/>
      <c r="AE156" s="94"/>
      <c r="AF156" s="94"/>
      <c r="AG156" s="94"/>
      <c r="AH156" s="94"/>
      <c r="AI156" s="94"/>
      <c r="AJ156" s="94"/>
      <c r="AK156" s="94"/>
      <c r="AL156" s="94"/>
      <c r="AM156" s="94"/>
      <c r="AN156" s="94"/>
      <c r="AO156" s="94"/>
      <c r="AP156" s="94"/>
      <c r="AQ156" s="94"/>
      <c r="AR156" s="94"/>
      <c r="AS156" s="94"/>
      <c r="AT156" s="94"/>
      <c r="AU156" s="94"/>
      <c r="AV156" s="94"/>
      <c r="AW156" s="94"/>
      <c r="AX156" s="94"/>
      <c r="AY156" s="94"/>
      <c r="AZ156" s="94"/>
      <c r="BA156" s="94"/>
      <c r="BB156" s="94"/>
      <c r="BC156" s="94"/>
      <c r="BD156" s="94"/>
      <c r="BE156" s="94"/>
      <c r="BF156" s="94"/>
      <c r="BG156" s="94"/>
      <c r="BH156" s="94"/>
      <c r="BI156" s="94"/>
    </row>
    <row r="157" spans="1:61" ht="33.75" hidden="1" thickBot="1">
      <c r="A157" s="125" t="s">
        <v>65</v>
      </c>
      <c r="B157" s="119" t="s">
        <v>198</v>
      </c>
      <c r="C157" s="119" t="s">
        <v>66</v>
      </c>
      <c r="D157" s="235">
        <v>0</v>
      </c>
      <c r="E157" s="121">
        <f>'[1]Ведом. 2016'!H55</f>
        <v>1038000</v>
      </c>
      <c r="F157" s="120">
        <f>'[1]Ведом. 2016'!I55</f>
        <v>1038000</v>
      </c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  <c r="X157" s="94"/>
      <c r="Y157" s="94"/>
      <c r="Z157" s="94"/>
      <c r="AA157" s="94"/>
      <c r="AB157" s="94"/>
      <c r="AC157" s="94"/>
      <c r="AD157" s="94"/>
      <c r="AE157" s="94"/>
      <c r="AF157" s="94"/>
      <c r="AG157" s="94"/>
      <c r="AH157" s="94"/>
      <c r="AI157" s="94"/>
      <c r="AJ157" s="94"/>
      <c r="AK157" s="94"/>
      <c r="AL157" s="94"/>
      <c r="AM157" s="94"/>
      <c r="AN157" s="94"/>
      <c r="AO157" s="94"/>
      <c r="AP157" s="94"/>
      <c r="AQ157" s="94"/>
      <c r="AR157" s="94"/>
      <c r="AS157" s="94"/>
      <c r="AT157" s="94"/>
      <c r="AU157" s="94"/>
      <c r="AV157" s="94"/>
      <c r="AW157" s="94"/>
      <c r="AX157" s="94"/>
      <c r="AY157" s="94"/>
      <c r="AZ157" s="94"/>
      <c r="BA157" s="94"/>
      <c r="BB157" s="94"/>
      <c r="BC157" s="94"/>
      <c r="BD157" s="94"/>
      <c r="BE157" s="94"/>
      <c r="BF157" s="94"/>
      <c r="BG157" s="94"/>
      <c r="BH157" s="94"/>
      <c r="BI157" s="94"/>
    </row>
    <row r="158" spans="1:61" s="53" customFormat="1" ht="17.25" thickBot="1">
      <c r="A158" s="236" t="s">
        <v>199</v>
      </c>
      <c r="B158" s="150"/>
      <c r="C158" s="229"/>
      <c r="D158" s="237">
        <f>D25+D128</f>
        <v>13653226.780000001</v>
      </c>
      <c r="E158" s="220" t="e">
        <f>E25+E128</f>
        <v>#REF!</v>
      </c>
      <c r="F158" s="129" t="e">
        <f>F25+F128</f>
        <v>#REF!</v>
      </c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  <c r="AZ158" s="99"/>
      <c r="BA158" s="99"/>
      <c r="BB158" s="99"/>
      <c r="BC158" s="99"/>
      <c r="BD158" s="99"/>
      <c r="BE158" s="99"/>
      <c r="BF158" s="99"/>
      <c r="BG158" s="99"/>
      <c r="BH158" s="99"/>
      <c r="BI158" s="99"/>
    </row>
    <row r="159" spans="1:61">
      <c r="A159" s="94"/>
      <c r="B159" s="95"/>
      <c r="C159" s="96"/>
      <c r="D159" s="97"/>
      <c r="E159" s="97" t="e">
        <f>'[1]Ведом. 2016'!H768-'МЦП По ЦСР2025'!E158</f>
        <v>#REF!</v>
      </c>
      <c r="F159" s="97" t="e">
        <f>'[1]Ведом. 2016'!I768-'МЦП По ЦСР2025'!F158</f>
        <v>#REF!</v>
      </c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94"/>
      <c r="AD159" s="94"/>
      <c r="AE159" s="94"/>
      <c r="AF159" s="94"/>
      <c r="AG159" s="94"/>
      <c r="AH159" s="94"/>
      <c r="AI159" s="94"/>
      <c r="AJ159" s="94"/>
      <c r="AK159" s="94"/>
      <c r="AL159" s="94"/>
      <c r="AM159" s="94"/>
      <c r="AN159" s="94"/>
      <c r="AO159" s="94"/>
      <c r="AP159" s="94"/>
      <c r="AQ159" s="94"/>
      <c r="AR159" s="94"/>
      <c r="AS159" s="94"/>
      <c r="AT159" s="94"/>
      <c r="AU159" s="94"/>
      <c r="AV159" s="94"/>
      <c r="AW159" s="94"/>
      <c r="AX159" s="94"/>
      <c r="AY159" s="94"/>
      <c r="AZ159" s="94"/>
      <c r="BA159" s="94"/>
      <c r="BB159" s="94"/>
      <c r="BC159" s="94"/>
      <c r="BD159" s="94"/>
      <c r="BE159" s="94"/>
      <c r="BF159" s="94"/>
      <c r="BG159" s="94"/>
      <c r="BH159" s="94"/>
      <c r="BI159" s="94"/>
    </row>
    <row r="160" spans="1:61">
      <c r="A160" s="94"/>
      <c r="B160" s="95"/>
      <c r="C160" s="96"/>
      <c r="D160" s="97"/>
      <c r="E160" s="97"/>
      <c r="F160" s="97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  <c r="AB160" s="94"/>
      <c r="AC160" s="94"/>
      <c r="AD160" s="94"/>
      <c r="AE160" s="94"/>
      <c r="AF160" s="94"/>
      <c r="AG160" s="94"/>
      <c r="AH160" s="94"/>
      <c r="AI160" s="94"/>
      <c r="AJ160" s="94"/>
      <c r="AK160" s="94"/>
      <c r="AL160" s="94"/>
      <c r="AM160" s="94"/>
      <c r="AN160" s="94"/>
      <c r="AO160" s="94"/>
      <c r="AP160" s="94"/>
      <c r="AQ160" s="94"/>
      <c r="AR160" s="94"/>
      <c r="AS160" s="94"/>
      <c r="AT160" s="94"/>
      <c r="AU160" s="94"/>
      <c r="AV160" s="94"/>
      <c r="AW160" s="94"/>
      <c r="AX160" s="94"/>
      <c r="AY160" s="94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</row>
    <row r="161" spans="1:61">
      <c r="A161" s="94"/>
      <c r="B161" s="95"/>
      <c r="C161" s="96"/>
      <c r="D161" s="97"/>
      <c r="E161" s="97"/>
      <c r="F161" s="97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  <c r="AB161" s="94"/>
      <c r="AC161" s="94"/>
      <c r="AD161" s="94"/>
      <c r="AE161" s="94"/>
      <c r="AF161" s="94"/>
      <c r="AG161" s="94"/>
      <c r="AH161" s="94"/>
      <c r="AI161" s="94"/>
      <c r="AJ161" s="94"/>
      <c r="AK161" s="94"/>
      <c r="AL161" s="94"/>
      <c r="AM161" s="94"/>
      <c r="AN161" s="94"/>
      <c r="AO161" s="94"/>
      <c r="AP161" s="94"/>
      <c r="AQ161" s="94"/>
      <c r="AR161" s="94"/>
      <c r="AS161" s="94"/>
      <c r="AT161" s="94"/>
      <c r="AU161" s="94"/>
      <c r="AV161" s="94"/>
      <c r="AW161" s="94"/>
      <c r="AX161" s="94"/>
      <c r="AY161" s="94"/>
      <c r="AZ161" s="94"/>
      <c r="BA161" s="94"/>
      <c r="BB161" s="94"/>
      <c r="BC161" s="94"/>
      <c r="BD161" s="94"/>
      <c r="BE161" s="94"/>
      <c r="BF161" s="94"/>
      <c r="BG161" s="94"/>
      <c r="BH161" s="94"/>
      <c r="BI161" s="94"/>
    </row>
    <row r="162" spans="1:61">
      <c r="A162" s="94"/>
      <c r="B162" s="95"/>
      <c r="C162" s="96"/>
      <c r="D162" s="97"/>
      <c r="E162" s="97"/>
      <c r="F162" s="97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4"/>
      <c r="X162" s="94"/>
      <c r="Y162" s="94"/>
      <c r="Z162" s="94"/>
      <c r="AA162" s="94"/>
      <c r="AB162" s="94"/>
      <c r="AC162" s="94"/>
      <c r="AD162" s="94"/>
      <c r="AE162" s="94"/>
      <c r="AF162" s="94"/>
      <c r="AG162" s="94"/>
      <c r="AH162" s="94"/>
      <c r="AI162" s="94"/>
      <c r="AJ162" s="94"/>
      <c r="AK162" s="94"/>
      <c r="AL162" s="94"/>
      <c r="AM162" s="94"/>
      <c r="AN162" s="94"/>
      <c r="AO162" s="94"/>
      <c r="AP162" s="94"/>
      <c r="AQ162" s="94"/>
      <c r="AR162" s="94"/>
      <c r="AS162" s="94"/>
      <c r="AT162" s="94"/>
      <c r="AU162" s="94"/>
      <c r="AV162" s="94"/>
      <c r="AW162" s="94"/>
      <c r="AX162" s="94"/>
      <c r="AY162" s="94"/>
      <c r="AZ162" s="94"/>
      <c r="BA162" s="94"/>
      <c r="BB162" s="94"/>
      <c r="BC162" s="94"/>
      <c r="BD162" s="94"/>
      <c r="BE162" s="94"/>
      <c r="BF162" s="94"/>
      <c r="BG162" s="94"/>
      <c r="BH162" s="94"/>
      <c r="BI162" s="94"/>
    </row>
    <row r="163" spans="1:61">
      <c r="A163" s="94"/>
      <c r="B163" s="95"/>
      <c r="C163" s="96"/>
      <c r="D163" s="97"/>
      <c r="E163" s="97"/>
      <c r="F163" s="97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  <c r="U163" s="94"/>
      <c r="V163" s="94"/>
      <c r="W163" s="94"/>
      <c r="X163" s="94"/>
      <c r="Y163" s="94"/>
      <c r="Z163" s="94"/>
      <c r="AA163" s="94"/>
      <c r="AB163" s="94"/>
      <c r="AC163" s="94"/>
      <c r="AD163" s="94"/>
      <c r="AE163" s="94"/>
      <c r="AF163" s="94"/>
      <c r="AG163" s="94"/>
      <c r="AH163" s="94"/>
      <c r="AI163" s="94"/>
      <c r="AJ163" s="94"/>
      <c r="AK163" s="94"/>
      <c r="AL163" s="94"/>
      <c r="AM163" s="94"/>
      <c r="AN163" s="94"/>
      <c r="AO163" s="94"/>
      <c r="AP163" s="94"/>
      <c r="AQ163" s="94"/>
      <c r="AR163" s="94"/>
      <c r="AS163" s="94"/>
      <c r="AT163" s="94"/>
      <c r="AU163" s="94"/>
      <c r="AV163" s="94"/>
      <c r="AW163" s="94"/>
      <c r="AX163" s="94"/>
      <c r="AY163" s="94"/>
      <c r="AZ163" s="94"/>
      <c r="BA163" s="94"/>
      <c r="BB163" s="94"/>
      <c r="BC163" s="94"/>
      <c r="BD163" s="94"/>
      <c r="BE163" s="94"/>
      <c r="BF163" s="94"/>
      <c r="BG163" s="94"/>
      <c r="BH163" s="94"/>
      <c r="BI163" s="94"/>
    </row>
    <row r="164" spans="1:61">
      <c r="A164" s="94"/>
      <c r="B164" s="95"/>
      <c r="C164" s="96"/>
      <c r="D164" s="97"/>
      <c r="E164" s="97"/>
      <c r="F164" s="97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  <c r="U164" s="94"/>
      <c r="V164" s="94"/>
      <c r="W164" s="94"/>
      <c r="X164" s="94"/>
      <c r="Y164" s="94"/>
      <c r="Z164" s="94"/>
      <c r="AA164" s="94"/>
      <c r="AB164" s="94"/>
      <c r="AC164" s="94"/>
      <c r="AD164" s="94"/>
      <c r="AE164" s="94"/>
      <c r="AF164" s="94"/>
      <c r="AG164" s="94"/>
      <c r="AH164" s="94"/>
      <c r="AI164" s="94"/>
      <c r="AJ164" s="94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</row>
    <row r="165" spans="1:61">
      <c r="A165" s="94"/>
      <c r="B165" s="95"/>
      <c r="C165" s="96"/>
      <c r="D165" s="97"/>
      <c r="E165" s="97"/>
      <c r="F165" s="97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4"/>
      <c r="U165" s="94"/>
      <c r="V165" s="94"/>
      <c r="W165" s="94"/>
      <c r="X165" s="94"/>
      <c r="Y165" s="94"/>
      <c r="Z165" s="94"/>
      <c r="AA165" s="94"/>
      <c r="AB165" s="94"/>
      <c r="AC165" s="94"/>
      <c r="AD165" s="94"/>
      <c r="AE165" s="94"/>
      <c r="AF165" s="94"/>
      <c r="AG165" s="94"/>
      <c r="AH165" s="94"/>
      <c r="AI165" s="94"/>
      <c r="AJ165" s="94"/>
      <c r="AK165" s="94"/>
      <c r="AL165" s="94"/>
      <c r="AM165" s="94"/>
      <c r="AN165" s="94"/>
      <c r="AO165" s="94"/>
      <c r="AP165" s="94"/>
      <c r="AQ165" s="94"/>
      <c r="AR165" s="94"/>
      <c r="AS165" s="94"/>
      <c r="AT165" s="94"/>
      <c r="AU165" s="94"/>
      <c r="AV165" s="94"/>
      <c r="AW165" s="94"/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</row>
    <row r="166" spans="1:61">
      <c r="A166" s="94"/>
      <c r="B166" s="95"/>
      <c r="C166" s="96"/>
      <c r="D166" s="97"/>
      <c r="E166" s="97"/>
      <c r="F166" s="97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  <c r="U166" s="94"/>
      <c r="V166" s="94"/>
      <c r="W166" s="94"/>
      <c r="X166" s="94"/>
      <c r="Y166" s="94"/>
      <c r="Z166" s="94"/>
      <c r="AA166" s="94"/>
      <c r="AB166" s="94"/>
      <c r="AC166" s="94"/>
      <c r="AD166" s="94"/>
      <c r="AE166" s="94"/>
      <c r="AF166" s="94"/>
      <c r="AG166" s="94"/>
      <c r="AH166" s="94"/>
      <c r="AI166" s="94"/>
      <c r="AJ166" s="94"/>
      <c r="AK166" s="94"/>
      <c r="AL166" s="94"/>
      <c r="AM166" s="94"/>
      <c r="AN166" s="94"/>
      <c r="AO166" s="94"/>
      <c r="AP166" s="94"/>
      <c r="AQ166" s="94"/>
      <c r="AR166" s="94"/>
      <c r="AS166" s="94"/>
      <c r="AT166" s="94"/>
      <c r="AU166" s="94"/>
      <c r="AV166" s="94"/>
      <c r="AW166" s="94"/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</row>
    <row r="167" spans="1:61">
      <c r="A167" s="94"/>
      <c r="B167" s="95"/>
      <c r="C167" s="96"/>
      <c r="D167" s="97"/>
      <c r="E167" s="97"/>
      <c r="F167" s="97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  <c r="U167" s="94"/>
      <c r="V167" s="94"/>
      <c r="W167" s="94"/>
      <c r="X167" s="94"/>
      <c r="Y167" s="94"/>
      <c r="Z167" s="94"/>
      <c r="AA167" s="94"/>
      <c r="AB167" s="94"/>
      <c r="AC167" s="94"/>
      <c r="AD167" s="94"/>
      <c r="AE167" s="94"/>
      <c r="AF167" s="94"/>
      <c r="AG167" s="94"/>
      <c r="AH167" s="94"/>
      <c r="AI167" s="94"/>
      <c r="AJ167" s="94"/>
      <c r="AK167" s="94"/>
      <c r="AL167" s="94"/>
      <c r="AM167" s="94"/>
      <c r="AN167" s="94"/>
      <c r="AO167" s="94"/>
      <c r="AP167" s="94"/>
      <c r="AQ167" s="94"/>
      <c r="AR167" s="94"/>
      <c r="AS167" s="94"/>
      <c r="AT167" s="94"/>
      <c r="AU167" s="94"/>
      <c r="AV167" s="94"/>
      <c r="AW167" s="94"/>
      <c r="AX167" s="94"/>
      <c r="AY167" s="94"/>
      <c r="AZ167" s="94"/>
      <c r="BA167" s="94"/>
      <c r="BB167" s="94"/>
      <c r="BC167" s="94"/>
      <c r="BD167" s="94"/>
      <c r="BE167" s="94"/>
      <c r="BF167" s="94"/>
      <c r="BG167" s="94"/>
      <c r="BH167" s="94"/>
      <c r="BI167" s="94"/>
    </row>
    <row r="168" spans="1:61">
      <c r="A168" s="94"/>
      <c r="B168" s="95"/>
      <c r="C168" s="96"/>
      <c r="D168" s="97"/>
      <c r="E168" s="97"/>
      <c r="F168" s="97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  <c r="U168" s="94"/>
      <c r="V168" s="94"/>
      <c r="W168" s="94"/>
      <c r="X168" s="94"/>
      <c r="Y168" s="94"/>
      <c r="Z168" s="94"/>
      <c r="AA168" s="94"/>
      <c r="AB168" s="94"/>
      <c r="AC168" s="94"/>
      <c r="AD168" s="94"/>
      <c r="AE168" s="94"/>
      <c r="AF168" s="94"/>
      <c r="AG168" s="94"/>
      <c r="AH168" s="94"/>
      <c r="AI168" s="94"/>
      <c r="AJ168" s="94"/>
      <c r="AK168" s="94"/>
      <c r="AL168" s="94"/>
      <c r="AM168" s="94"/>
      <c r="AN168" s="94"/>
      <c r="AO168" s="94"/>
      <c r="AP168" s="94"/>
      <c r="AQ168" s="94"/>
      <c r="AR168" s="94"/>
      <c r="AS168" s="94"/>
      <c r="AT168" s="94"/>
      <c r="AU168" s="94"/>
      <c r="AV168" s="94"/>
      <c r="AW168" s="94"/>
      <c r="AX168" s="94"/>
      <c r="AY168" s="94"/>
      <c r="AZ168" s="94"/>
      <c r="BA168" s="94"/>
      <c r="BB168" s="94"/>
      <c r="BC168" s="94"/>
      <c r="BD168" s="94"/>
      <c r="BE168" s="94"/>
      <c r="BF168" s="94"/>
      <c r="BG168" s="94"/>
      <c r="BH168" s="94"/>
      <c r="BI168" s="94"/>
    </row>
    <row r="169" spans="1:61">
      <c r="A169" s="94"/>
      <c r="B169" s="95"/>
      <c r="C169" s="96"/>
      <c r="D169" s="97"/>
      <c r="E169" s="97"/>
      <c r="F169" s="97"/>
      <c r="G169" s="94"/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4"/>
      <c r="W169" s="94"/>
      <c r="X169" s="94"/>
      <c r="Y169" s="94"/>
      <c r="Z169" s="94"/>
      <c r="AA169" s="94"/>
      <c r="AB169" s="94"/>
      <c r="AC169" s="94"/>
      <c r="AD169" s="94"/>
      <c r="AE169" s="94"/>
      <c r="AF169" s="94"/>
      <c r="AG169" s="94"/>
      <c r="AH169" s="94"/>
      <c r="AI169" s="94"/>
      <c r="AJ169" s="94"/>
      <c r="AK169" s="94"/>
      <c r="AL169" s="94"/>
      <c r="AM169" s="94"/>
      <c r="AN169" s="94"/>
      <c r="AO169" s="94"/>
      <c r="AP169" s="94"/>
      <c r="AQ169" s="94"/>
      <c r="AR169" s="94"/>
      <c r="AS169" s="94"/>
      <c r="AT169" s="94"/>
      <c r="AU169" s="94"/>
      <c r="AV169" s="94"/>
      <c r="AW169" s="94"/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</row>
    <row r="170" spans="1:61">
      <c r="A170" s="94"/>
      <c r="B170" s="95"/>
      <c r="C170" s="96"/>
      <c r="D170" s="97"/>
      <c r="E170" s="97"/>
      <c r="F170" s="97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  <c r="AA170" s="94"/>
      <c r="AB170" s="94"/>
      <c r="AC170" s="94"/>
      <c r="AD170" s="94"/>
      <c r="AE170" s="94"/>
      <c r="AF170" s="94"/>
      <c r="AG170" s="94"/>
      <c r="AH170" s="94"/>
      <c r="AI170" s="94"/>
      <c r="AJ170" s="94"/>
      <c r="AK170" s="94"/>
      <c r="AL170" s="94"/>
      <c r="AM170" s="94"/>
      <c r="AN170" s="94"/>
      <c r="AO170" s="94"/>
      <c r="AP170" s="94"/>
      <c r="AQ170" s="94"/>
      <c r="AR170" s="94"/>
      <c r="AS170" s="94"/>
      <c r="AT170" s="94"/>
      <c r="AU170" s="94"/>
      <c r="AV170" s="94"/>
      <c r="AW170" s="94"/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</row>
    <row r="171" spans="1:61">
      <c r="A171" s="94"/>
      <c r="B171" s="95"/>
      <c r="C171" s="96"/>
      <c r="D171" s="97"/>
      <c r="E171" s="97"/>
      <c r="F171" s="97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  <c r="AL171" s="94"/>
      <c r="AM171" s="94"/>
      <c r="AN171" s="94"/>
      <c r="AO171" s="94"/>
      <c r="AP171" s="94"/>
      <c r="AQ171" s="94"/>
      <c r="AR171" s="94"/>
      <c r="AS171" s="94"/>
      <c r="AT171" s="94"/>
      <c r="AU171" s="94"/>
      <c r="AV171" s="94"/>
      <c r="AW171" s="94"/>
      <c r="AX171" s="94"/>
      <c r="AY171" s="94"/>
      <c r="AZ171" s="94"/>
      <c r="BA171" s="94"/>
      <c r="BB171" s="94"/>
      <c r="BC171" s="94"/>
      <c r="BD171" s="94"/>
      <c r="BE171" s="94"/>
      <c r="BF171" s="94"/>
      <c r="BG171" s="94"/>
      <c r="BH171" s="94"/>
      <c r="BI171" s="94"/>
    </row>
    <row r="172" spans="1:61">
      <c r="A172" s="94"/>
      <c r="B172" s="95"/>
      <c r="C172" s="96"/>
      <c r="D172" s="97"/>
      <c r="E172" s="97"/>
      <c r="F172" s="97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94"/>
      <c r="AE172" s="94"/>
      <c r="AF172" s="94"/>
      <c r="AG172" s="94"/>
      <c r="AH172" s="94"/>
      <c r="AI172" s="94"/>
      <c r="AJ172" s="94"/>
      <c r="AK172" s="94"/>
      <c r="AL172" s="94"/>
      <c r="AM172" s="94"/>
      <c r="AN172" s="94"/>
      <c r="AO172" s="94"/>
      <c r="AP172" s="94"/>
      <c r="AQ172" s="94"/>
      <c r="AR172" s="94"/>
      <c r="AS172" s="94"/>
      <c r="AT172" s="94"/>
      <c r="AU172" s="94"/>
      <c r="AV172" s="94"/>
      <c r="AW172" s="94"/>
      <c r="AX172" s="94"/>
      <c r="AY172" s="94"/>
      <c r="AZ172" s="94"/>
      <c r="BA172" s="94"/>
      <c r="BB172" s="94"/>
      <c r="BC172" s="94"/>
      <c r="BD172" s="94"/>
      <c r="BE172" s="94"/>
      <c r="BF172" s="94"/>
      <c r="BG172" s="94"/>
      <c r="BH172" s="94"/>
      <c r="BI172" s="94"/>
    </row>
    <row r="173" spans="1:61">
      <c r="A173" s="94"/>
      <c r="B173" s="95"/>
      <c r="C173" s="96"/>
      <c r="D173" s="97"/>
      <c r="E173" s="97"/>
      <c r="F173" s="97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4"/>
      <c r="AC173" s="94"/>
      <c r="AD173" s="94"/>
      <c r="AE173" s="94"/>
      <c r="AF173" s="94"/>
      <c r="AG173" s="94"/>
      <c r="AH173" s="94"/>
      <c r="AI173" s="94"/>
      <c r="AJ173" s="94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</row>
    <row r="174" spans="1:61">
      <c r="A174" s="94"/>
      <c r="B174" s="95"/>
      <c r="C174" s="96"/>
      <c r="D174" s="97"/>
      <c r="E174" s="97"/>
      <c r="F174" s="97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  <c r="AW174" s="94"/>
      <c r="AX174" s="94"/>
      <c r="AY174" s="94"/>
      <c r="AZ174" s="94"/>
      <c r="BA174" s="94"/>
      <c r="BB174" s="94"/>
      <c r="BC174" s="94"/>
      <c r="BD174" s="94"/>
      <c r="BE174" s="94"/>
      <c r="BF174" s="94"/>
      <c r="BG174" s="94"/>
      <c r="BH174" s="94"/>
      <c r="BI174" s="94"/>
    </row>
    <row r="175" spans="1:61">
      <c r="A175" s="94"/>
      <c r="B175" s="95"/>
      <c r="C175" s="96"/>
      <c r="D175" s="97"/>
      <c r="E175" s="97"/>
      <c r="F175" s="97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94"/>
      <c r="AQ175" s="94"/>
      <c r="AR175" s="94"/>
      <c r="AS175" s="94"/>
      <c r="AT175" s="94"/>
      <c r="AU175" s="94"/>
      <c r="AV175" s="94"/>
      <c r="AW175" s="94"/>
      <c r="AX175" s="94"/>
      <c r="AY175" s="94"/>
      <c r="AZ175" s="94"/>
      <c r="BA175" s="94"/>
      <c r="BB175" s="94"/>
      <c r="BC175" s="94"/>
      <c r="BD175" s="94"/>
      <c r="BE175" s="94"/>
      <c r="BF175" s="94"/>
      <c r="BG175" s="94"/>
      <c r="BH175" s="94"/>
      <c r="BI175" s="94"/>
    </row>
    <row r="176" spans="1:61">
      <c r="A176" s="94"/>
      <c r="B176" s="95"/>
      <c r="C176" s="96"/>
      <c r="D176" s="97"/>
      <c r="E176" s="97"/>
      <c r="F176" s="97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  <c r="AW176" s="94"/>
      <c r="AX176" s="94"/>
      <c r="AY176" s="94"/>
      <c r="AZ176" s="94"/>
      <c r="BA176" s="94"/>
      <c r="BB176" s="94"/>
      <c r="BC176" s="94"/>
      <c r="BD176" s="94"/>
      <c r="BE176" s="94"/>
      <c r="BF176" s="94"/>
      <c r="BG176" s="94"/>
      <c r="BH176" s="94"/>
      <c r="BI176" s="94"/>
    </row>
    <row r="177" spans="1:61">
      <c r="A177" s="94"/>
      <c r="B177" s="95"/>
      <c r="C177" s="96"/>
      <c r="D177" s="97"/>
      <c r="E177" s="97"/>
      <c r="F177" s="97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  <c r="BA177" s="94"/>
      <c r="BB177" s="94"/>
      <c r="BC177" s="94"/>
      <c r="BD177" s="94"/>
      <c r="BE177" s="94"/>
      <c r="BF177" s="94"/>
      <c r="BG177" s="94"/>
      <c r="BH177" s="94"/>
      <c r="BI177" s="94"/>
    </row>
    <row r="178" spans="1:61">
      <c r="A178" s="94"/>
      <c r="B178" s="95"/>
      <c r="C178" s="96"/>
      <c r="D178" s="97"/>
      <c r="E178" s="97"/>
      <c r="F178" s="97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  <c r="AW178" s="94"/>
      <c r="AX178" s="94"/>
      <c r="AY178" s="94"/>
      <c r="AZ178" s="94"/>
      <c r="BA178" s="94"/>
      <c r="BB178" s="94"/>
      <c r="BC178" s="94"/>
      <c r="BD178" s="94"/>
      <c r="BE178" s="94"/>
      <c r="BF178" s="94"/>
      <c r="BG178" s="94"/>
      <c r="BH178" s="94"/>
      <c r="BI178" s="94"/>
    </row>
    <row r="179" spans="1:61">
      <c r="A179" s="94"/>
      <c r="B179" s="95"/>
      <c r="C179" s="96"/>
      <c r="D179" s="97"/>
      <c r="E179" s="97"/>
      <c r="F179" s="97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94"/>
      <c r="BF179" s="94"/>
      <c r="BG179" s="94"/>
      <c r="BH179" s="94"/>
      <c r="BI179" s="94"/>
    </row>
    <row r="180" spans="1:61">
      <c r="A180" s="94"/>
      <c r="B180" s="95"/>
      <c r="C180" s="96"/>
      <c r="D180" s="97"/>
      <c r="E180" s="97"/>
      <c r="F180" s="97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94"/>
      <c r="AQ180" s="94"/>
      <c r="AR180" s="94"/>
      <c r="AS180" s="94"/>
      <c r="AT180" s="94"/>
      <c r="AU180" s="94"/>
      <c r="AV180" s="94"/>
      <c r="AW180" s="94"/>
      <c r="AX180" s="94"/>
      <c r="AY180" s="94"/>
      <c r="AZ180" s="94"/>
      <c r="BA180" s="94"/>
      <c r="BB180" s="94"/>
      <c r="BC180" s="94"/>
      <c r="BD180" s="94"/>
      <c r="BE180" s="94"/>
      <c r="BF180" s="94"/>
      <c r="BG180" s="94"/>
      <c r="BH180" s="94"/>
      <c r="BI180" s="94"/>
    </row>
    <row r="181" spans="1:61">
      <c r="A181" s="94"/>
      <c r="B181" s="95"/>
      <c r="C181" s="96"/>
      <c r="D181" s="97"/>
      <c r="E181" s="97"/>
      <c r="F181" s="97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94"/>
      <c r="AQ181" s="94"/>
      <c r="AR181" s="94"/>
      <c r="AS181" s="94"/>
      <c r="AT181" s="94"/>
      <c r="AU181" s="94"/>
      <c r="AV181" s="94"/>
      <c r="AW181" s="94"/>
      <c r="AX181" s="94"/>
      <c r="AY181" s="94"/>
      <c r="AZ181" s="94"/>
      <c r="BA181" s="94"/>
      <c r="BB181" s="94"/>
      <c r="BC181" s="94"/>
      <c r="BD181" s="94"/>
      <c r="BE181" s="94"/>
      <c r="BF181" s="94"/>
      <c r="BG181" s="94"/>
      <c r="BH181" s="94"/>
      <c r="BI181" s="94"/>
    </row>
    <row r="182" spans="1:61">
      <c r="A182" s="94"/>
      <c r="B182" s="95"/>
      <c r="C182" s="96"/>
      <c r="D182" s="97"/>
      <c r="E182" s="97"/>
      <c r="F182" s="97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94"/>
      <c r="AQ182" s="94"/>
      <c r="AR182" s="94"/>
      <c r="AS182" s="94"/>
      <c r="AT182" s="94"/>
      <c r="AU182" s="94"/>
      <c r="AV182" s="94"/>
      <c r="AW182" s="94"/>
      <c r="AX182" s="94"/>
      <c r="AY182" s="94"/>
      <c r="AZ182" s="94"/>
      <c r="BA182" s="94"/>
      <c r="BB182" s="94"/>
      <c r="BC182" s="94"/>
      <c r="BD182" s="94"/>
      <c r="BE182" s="94"/>
      <c r="BF182" s="94"/>
      <c r="BG182" s="94"/>
      <c r="BH182" s="94"/>
      <c r="BI182" s="94"/>
    </row>
    <row r="183" spans="1:61">
      <c r="A183" s="94"/>
      <c r="B183" s="95"/>
      <c r="C183" s="96"/>
      <c r="D183" s="97"/>
      <c r="E183" s="97"/>
      <c r="F183" s="97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94"/>
      <c r="AQ183" s="94"/>
      <c r="AR183" s="94"/>
      <c r="AS183" s="94"/>
      <c r="AT183" s="94"/>
      <c r="AU183" s="94"/>
      <c r="AV183" s="94"/>
      <c r="AW183" s="94"/>
      <c r="AX183" s="94"/>
      <c r="AY183" s="94"/>
      <c r="AZ183" s="94"/>
      <c r="BA183" s="94"/>
      <c r="BB183" s="94"/>
      <c r="BC183" s="94"/>
      <c r="BD183" s="94"/>
      <c r="BE183" s="94"/>
      <c r="BF183" s="94"/>
      <c r="BG183" s="94"/>
      <c r="BH183" s="94"/>
      <c r="BI183" s="94"/>
    </row>
    <row r="184" spans="1:61">
      <c r="A184" s="94"/>
      <c r="B184" s="95"/>
      <c r="C184" s="96"/>
      <c r="D184" s="97"/>
      <c r="E184" s="97"/>
      <c r="F184" s="97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94"/>
      <c r="AD184" s="94"/>
      <c r="AE184" s="94"/>
      <c r="AF184" s="94"/>
      <c r="AG184" s="94"/>
      <c r="AH184" s="94"/>
      <c r="AI184" s="94"/>
      <c r="AJ184" s="94"/>
      <c r="AK184" s="94"/>
      <c r="AL184" s="94"/>
      <c r="AM184" s="94"/>
      <c r="AN184" s="94"/>
      <c r="AO184" s="94"/>
      <c r="AP184" s="94"/>
      <c r="AQ184" s="94"/>
      <c r="AR184" s="94"/>
      <c r="AS184" s="94"/>
      <c r="AT184" s="94"/>
      <c r="AU184" s="94"/>
      <c r="AV184" s="94"/>
      <c r="AW184" s="94"/>
      <c r="AX184" s="94"/>
      <c r="AY184" s="94"/>
      <c r="AZ184" s="94"/>
      <c r="BA184" s="94"/>
      <c r="BB184" s="94"/>
      <c r="BC184" s="94"/>
      <c r="BD184" s="94"/>
      <c r="BE184" s="94"/>
      <c r="BF184" s="94"/>
      <c r="BG184" s="94"/>
      <c r="BH184" s="94"/>
      <c r="BI184" s="94"/>
    </row>
    <row r="185" spans="1:61">
      <c r="A185" s="94"/>
      <c r="B185" s="95"/>
      <c r="C185" s="96"/>
      <c r="D185" s="97"/>
      <c r="E185" s="97"/>
      <c r="F185" s="97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4"/>
      <c r="AD185" s="94"/>
      <c r="AE185" s="94"/>
      <c r="AF185" s="94"/>
      <c r="AG185" s="94"/>
      <c r="AH185" s="94"/>
      <c r="AI185" s="94"/>
      <c r="AJ185" s="94"/>
      <c r="AK185" s="94"/>
      <c r="AL185" s="94"/>
      <c r="AM185" s="94"/>
      <c r="AN185" s="94"/>
      <c r="AO185" s="94"/>
      <c r="AP185" s="94"/>
      <c r="AQ185" s="94"/>
      <c r="AR185" s="94"/>
      <c r="AS185" s="94"/>
      <c r="AT185" s="94"/>
      <c r="AU185" s="94"/>
      <c r="AV185" s="94"/>
      <c r="AW185" s="94"/>
      <c r="AX185" s="94"/>
      <c r="AY185" s="94"/>
      <c r="AZ185" s="94"/>
      <c r="BA185" s="94"/>
      <c r="BB185" s="94"/>
      <c r="BC185" s="94"/>
      <c r="BD185" s="94"/>
      <c r="BE185" s="94"/>
      <c r="BF185" s="94"/>
      <c r="BG185" s="94"/>
      <c r="BH185" s="94"/>
      <c r="BI185" s="94"/>
    </row>
    <row r="186" spans="1:61">
      <c r="A186" s="94"/>
      <c r="B186" s="95"/>
      <c r="C186" s="96"/>
      <c r="D186" s="97"/>
      <c r="E186" s="97"/>
      <c r="F186" s="97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94"/>
      <c r="X186" s="94"/>
      <c r="Y186" s="94"/>
      <c r="Z186" s="94"/>
      <c r="AA186" s="94"/>
      <c r="AB186" s="94"/>
      <c r="AC186" s="94"/>
      <c r="AD186" s="94"/>
      <c r="AE186" s="94"/>
      <c r="AF186" s="94"/>
      <c r="AG186" s="94"/>
      <c r="AH186" s="94"/>
      <c r="AI186" s="94"/>
      <c r="AJ186" s="94"/>
      <c r="AK186" s="94"/>
      <c r="AL186" s="94"/>
      <c r="AM186" s="94"/>
      <c r="AN186" s="94"/>
      <c r="AO186" s="94"/>
      <c r="AP186" s="94"/>
      <c r="AQ186" s="94"/>
      <c r="AR186" s="94"/>
      <c r="AS186" s="94"/>
      <c r="AT186" s="94"/>
      <c r="AU186" s="94"/>
      <c r="AV186" s="94"/>
      <c r="AW186" s="94"/>
      <c r="AX186" s="94"/>
      <c r="AY186" s="94"/>
      <c r="AZ186" s="94"/>
      <c r="BA186" s="94"/>
      <c r="BB186" s="94"/>
      <c r="BC186" s="94"/>
      <c r="BD186" s="94"/>
      <c r="BE186" s="94"/>
      <c r="BF186" s="94"/>
      <c r="BG186" s="94"/>
      <c r="BH186" s="94"/>
      <c r="BI186" s="94"/>
    </row>
    <row r="187" spans="1:61">
      <c r="A187" s="94"/>
      <c r="B187" s="95"/>
      <c r="C187" s="96"/>
      <c r="D187" s="97"/>
      <c r="E187" s="97"/>
      <c r="F187" s="97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94"/>
      <c r="X187" s="94"/>
      <c r="Y187" s="94"/>
      <c r="Z187" s="94"/>
      <c r="AA187" s="94"/>
      <c r="AB187" s="94"/>
      <c r="AC187" s="94"/>
      <c r="AD187" s="94"/>
      <c r="AE187" s="94"/>
      <c r="AF187" s="94"/>
      <c r="AG187" s="94"/>
      <c r="AH187" s="94"/>
      <c r="AI187" s="94"/>
      <c r="AJ187" s="94"/>
      <c r="AK187" s="94"/>
      <c r="AL187" s="94"/>
      <c r="AM187" s="94"/>
      <c r="AN187" s="94"/>
      <c r="AO187" s="94"/>
      <c r="AP187" s="94"/>
      <c r="AQ187" s="94"/>
      <c r="AR187" s="94"/>
      <c r="AS187" s="94"/>
      <c r="AT187" s="94"/>
      <c r="AU187" s="94"/>
      <c r="AV187" s="94"/>
      <c r="AW187" s="94"/>
      <c r="AX187" s="94"/>
      <c r="AY187" s="94"/>
      <c r="AZ187" s="94"/>
      <c r="BA187" s="94"/>
      <c r="BB187" s="94"/>
      <c r="BC187" s="94"/>
      <c r="BD187" s="94"/>
      <c r="BE187" s="94"/>
      <c r="BF187" s="94"/>
      <c r="BG187" s="94"/>
      <c r="BH187" s="94"/>
      <c r="BI187" s="94"/>
    </row>
    <row r="188" spans="1:61">
      <c r="A188" s="94"/>
      <c r="B188" s="95"/>
      <c r="C188" s="96"/>
      <c r="D188" s="97"/>
      <c r="E188" s="97"/>
      <c r="F188" s="97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  <c r="AI188" s="94"/>
      <c r="AJ188" s="94"/>
      <c r="AK188" s="94"/>
      <c r="AL188" s="94"/>
      <c r="AM188" s="94"/>
      <c r="AN188" s="94"/>
      <c r="AO188" s="94"/>
      <c r="AP188" s="94"/>
      <c r="AQ188" s="94"/>
      <c r="AR188" s="94"/>
      <c r="AS188" s="94"/>
      <c r="AT188" s="94"/>
      <c r="AU188" s="94"/>
      <c r="AV188" s="94"/>
      <c r="AW188" s="94"/>
      <c r="AX188" s="94"/>
      <c r="AY188" s="94"/>
      <c r="AZ188" s="94"/>
      <c r="BA188" s="94"/>
      <c r="BB188" s="94"/>
      <c r="BC188" s="94"/>
      <c r="BD188" s="94"/>
      <c r="BE188" s="94"/>
      <c r="BF188" s="94"/>
      <c r="BG188" s="94"/>
      <c r="BH188" s="94"/>
      <c r="BI188" s="94"/>
    </row>
    <row r="189" spans="1:61">
      <c r="A189" s="94"/>
      <c r="B189" s="95"/>
      <c r="C189" s="96"/>
      <c r="D189" s="97"/>
      <c r="E189" s="97"/>
      <c r="F189" s="97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4"/>
      <c r="AL189" s="94"/>
      <c r="AM189" s="94"/>
      <c r="AN189" s="94"/>
      <c r="AO189" s="94"/>
      <c r="AP189" s="94"/>
      <c r="AQ189" s="94"/>
      <c r="AR189" s="94"/>
      <c r="AS189" s="94"/>
      <c r="AT189" s="94"/>
      <c r="AU189" s="94"/>
      <c r="AV189" s="94"/>
      <c r="AW189" s="94"/>
      <c r="AX189" s="94"/>
      <c r="AY189" s="94"/>
      <c r="AZ189" s="94"/>
      <c r="BA189" s="94"/>
      <c r="BB189" s="94"/>
      <c r="BC189" s="94"/>
      <c r="BD189" s="94"/>
      <c r="BE189" s="94"/>
      <c r="BF189" s="94"/>
      <c r="BG189" s="94"/>
      <c r="BH189" s="94"/>
      <c r="BI189" s="94"/>
    </row>
    <row r="190" spans="1:61">
      <c r="A190" s="94"/>
      <c r="B190" s="95"/>
      <c r="C190" s="96"/>
      <c r="D190" s="97"/>
      <c r="E190" s="97"/>
      <c r="F190" s="97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  <c r="X190" s="94"/>
      <c r="Y190" s="94"/>
      <c r="Z190" s="94"/>
      <c r="AA190" s="94"/>
      <c r="AB190" s="94"/>
      <c r="AC190" s="94"/>
      <c r="AD190" s="94"/>
      <c r="AE190" s="94"/>
      <c r="AF190" s="94"/>
      <c r="AG190" s="94"/>
      <c r="AH190" s="94"/>
      <c r="AI190" s="94"/>
      <c r="AJ190" s="94"/>
      <c r="AK190" s="94"/>
      <c r="AL190" s="94"/>
      <c r="AM190" s="94"/>
      <c r="AN190" s="94"/>
      <c r="AO190" s="94"/>
      <c r="AP190" s="94"/>
      <c r="AQ190" s="94"/>
      <c r="AR190" s="94"/>
      <c r="AS190" s="94"/>
      <c r="AT190" s="94"/>
      <c r="AU190" s="94"/>
      <c r="AV190" s="94"/>
      <c r="AW190" s="94"/>
      <c r="AX190" s="94"/>
      <c r="AY190" s="94"/>
      <c r="AZ190" s="94"/>
      <c r="BA190" s="94"/>
      <c r="BB190" s="94"/>
      <c r="BC190" s="94"/>
      <c r="BD190" s="94"/>
      <c r="BE190" s="94"/>
      <c r="BF190" s="94"/>
      <c r="BG190" s="94"/>
      <c r="BH190" s="94"/>
      <c r="BI190" s="94"/>
    </row>
    <row r="191" spans="1:61">
      <c r="A191" s="94"/>
      <c r="B191" s="95"/>
      <c r="C191" s="96"/>
      <c r="D191" s="97"/>
      <c r="E191" s="97"/>
      <c r="F191" s="97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  <c r="AF191" s="94"/>
      <c r="AG191" s="94"/>
      <c r="AH191" s="94"/>
      <c r="AI191" s="94"/>
      <c r="AJ191" s="94"/>
      <c r="AK191" s="94"/>
      <c r="AL191" s="94"/>
      <c r="AM191" s="94"/>
      <c r="AN191" s="94"/>
      <c r="AO191" s="94"/>
      <c r="AP191" s="94"/>
      <c r="AQ191" s="94"/>
      <c r="AR191" s="94"/>
      <c r="AS191" s="94"/>
      <c r="AT191" s="94"/>
      <c r="AU191" s="94"/>
      <c r="AV191" s="94"/>
      <c r="AW191" s="94"/>
      <c r="AX191" s="94"/>
      <c r="AY191" s="94"/>
      <c r="AZ191" s="94"/>
      <c r="BA191" s="94"/>
      <c r="BB191" s="94"/>
      <c r="BC191" s="94"/>
      <c r="BD191" s="94"/>
      <c r="BE191" s="94"/>
      <c r="BF191" s="94"/>
      <c r="BG191" s="94"/>
      <c r="BH191" s="94"/>
      <c r="BI191" s="94"/>
    </row>
    <row r="192" spans="1:61">
      <c r="A192" s="94"/>
      <c r="B192" s="95"/>
      <c r="C192" s="96"/>
      <c r="D192" s="97"/>
      <c r="E192" s="97"/>
      <c r="F192" s="97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  <c r="AA192" s="94"/>
      <c r="AB192" s="94"/>
      <c r="AC192" s="94"/>
      <c r="AD192" s="94"/>
      <c r="AE192" s="94"/>
      <c r="AF192" s="94"/>
      <c r="AG192" s="94"/>
      <c r="AH192" s="94"/>
      <c r="AI192" s="94"/>
      <c r="AJ192" s="94"/>
      <c r="AK192" s="94"/>
      <c r="AL192" s="94"/>
      <c r="AM192" s="94"/>
      <c r="AN192" s="94"/>
      <c r="AO192" s="94"/>
      <c r="AP192" s="94"/>
      <c r="AQ192" s="94"/>
      <c r="AR192" s="94"/>
      <c r="AS192" s="94"/>
      <c r="AT192" s="94"/>
      <c r="AU192" s="94"/>
      <c r="AV192" s="94"/>
      <c r="AW192" s="94"/>
      <c r="AX192" s="94"/>
      <c r="AY192" s="94"/>
      <c r="AZ192" s="94"/>
      <c r="BA192" s="94"/>
      <c r="BB192" s="94"/>
      <c r="BC192" s="94"/>
      <c r="BD192" s="94"/>
      <c r="BE192" s="94"/>
      <c r="BF192" s="94"/>
      <c r="BG192" s="94"/>
      <c r="BH192" s="94"/>
      <c r="BI192" s="94"/>
    </row>
    <row r="193" spans="1:61">
      <c r="A193" s="94"/>
      <c r="B193" s="95"/>
      <c r="C193" s="96"/>
      <c r="D193" s="97"/>
      <c r="E193" s="97"/>
      <c r="F193" s="97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  <c r="AF193" s="94"/>
      <c r="AG193" s="94"/>
      <c r="AH193" s="94"/>
      <c r="AI193" s="94"/>
      <c r="AJ193" s="94"/>
      <c r="AK193" s="94"/>
      <c r="AL193" s="94"/>
      <c r="AM193" s="94"/>
      <c r="AN193" s="94"/>
      <c r="AO193" s="94"/>
      <c r="AP193" s="94"/>
      <c r="AQ193" s="94"/>
      <c r="AR193" s="94"/>
      <c r="AS193" s="94"/>
      <c r="AT193" s="94"/>
      <c r="AU193" s="94"/>
      <c r="AV193" s="94"/>
      <c r="AW193" s="94"/>
      <c r="AX193" s="94"/>
      <c r="AY193" s="94"/>
      <c r="AZ193" s="94"/>
      <c r="BA193" s="94"/>
      <c r="BB193" s="94"/>
      <c r="BC193" s="94"/>
      <c r="BD193" s="94"/>
      <c r="BE193" s="94"/>
      <c r="BF193" s="94"/>
      <c r="BG193" s="94"/>
      <c r="BH193" s="94"/>
      <c r="BI193" s="94"/>
    </row>
    <row r="194" spans="1:61">
      <c r="A194" s="94"/>
      <c r="B194" s="95"/>
      <c r="C194" s="96"/>
      <c r="D194" s="97"/>
      <c r="E194" s="97"/>
      <c r="F194" s="97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  <c r="AI194" s="94"/>
      <c r="AJ194" s="94"/>
      <c r="AK194" s="94"/>
      <c r="AL194" s="94"/>
      <c r="AM194" s="94"/>
      <c r="AN194" s="94"/>
      <c r="AO194" s="94"/>
      <c r="AP194" s="94"/>
      <c r="AQ194" s="94"/>
      <c r="AR194" s="94"/>
      <c r="AS194" s="94"/>
      <c r="AT194" s="94"/>
      <c r="AU194" s="94"/>
      <c r="AV194" s="94"/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94"/>
    </row>
    <row r="195" spans="1:61">
      <c r="A195" s="94"/>
      <c r="B195" s="95"/>
      <c r="C195" s="96"/>
      <c r="D195" s="97"/>
      <c r="E195" s="97"/>
      <c r="F195" s="97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  <c r="S195" s="94"/>
      <c r="T195" s="94"/>
      <c r="U195" s="94"/>
      <c r="V195" s="94"/>
      <c r="W195" s="94"/>
      <c r="X195" s="94"/>
      <c r="Y195" s="94"/>
      <c r="Z195" s="94"/>
      <c r="AA195" s="94"/>
      <c r="AB195" s="94"/>
      <c r="AC195" s="94"/>
      <c r="AD195" s="94"/>
      <c r="AE195" s="94"/>
      <c r="AF195" s="94"/>
      <c r="AG195" s="94"/>
      <c r="AH195" s="94"/>
      <c r="AI195" s="94"/>
      <c r="AJ195" s="94"/>
      <c r="AK195" s="94"/>
      <c r="AL195" s="94"/>
      <c r="AM195" s="94"/>
      <c r="AN195" s="94"/>
      <c r="AO195" s="94"/>
      <c r="AP195" s="94"/>
      <c r="AQ195" s="94"/>
      <c r="AR195" s="94"/>
      <c r="AS195" s="94"/>
      <c r="AT195" s="94"/>
      <c r="AU195" s="94"/>
      <c r="AV195" s="94"/>
      <c r="AW195" s="94"/>
      <c r="AX195" s="94"/>
      <c r="AY195" s="94"/>
      <c r="AZ195" s="94"/>
      <c r="BA195" s="94"/>
      <c r="BB195" s="94"/>
      <c r="BC195" s="94"/>
      <c r="BD195" s="94"/>
      <c r="BE195" s="94"/>
      <c r="BF195" s="94"/>
      <c r="BG195" s="94"/>
      <c r="BH195" s="94"/>
      <c r="BI195" s="94"/>
    </row>
    <row r="196" spans="1:61">
      <c r="A196" s="94"/>
      <c r="B196" s="95"/>
      <c r="C196" s="96"/>
      <c r="D196" s="97"/>
      <c r="E196" s="97"/>
      <c r="F196" s="97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  <c r="U196" s="94"/>
      <c r="V196" s="94"/>
      <c r="W196" s="94"/>
      <c r="X196" s="94"/>
      <c r="Y196" s="94"/>
      <c r="Z196" s="94"/>
      <c r="AA196" s="94"/>
      <c r="AB196" s="94"/>
      <c r="AC196" s="94"/>
      <c r="AD196" s="94"/>
      <c r="AE196" s="94"/>
      <c r="AF196" s="94"/>
      <c r="AG196" s="94"/>
      <c r="AH196" s="94"/>
      <c r="AI196" s="94"/>
      <c r="AJ196" s="94"/>
      <c r="AK196" s="94"/>
      <c r="AL196" s="94"/>
      <c r="AM196" s="94"/>
      <c r="AN196" s="94"/>
      <c r="AO196" s="94"/>
      <c r="AP196" s="94"/>
      <c r="AQ196" s="94"/>
      <c r="AR196" s="94"/>
      <c r="AS196" s="94"/>
      <c r="AT196" s="94"/>
      <c r="AU196" s="94"/>
      <c r="AV196" s="94"/>
      <c r="AW196" s="94"/>
      <c r="AX196" s="94"/>
      <c r="AY196" s="94"/>
      <c r="AZ196" s="94"/>
      <c r="BA196" s="94"/>
      <c r="BB196" s="94"/>
      <c r="BC196" s="94"/>
      <c r="BD196" s="94"/>
      <c r="BE196" s="94"/>
      <c r="BF196" s="94"/>
      <c r="BG196" s="94"/>
      <c r="BH196" s="94"/>
      <c r="BI196" s="94"/>
    </row>
    <row r="197" spans="1:61">
      <c r="A197" s="94"/>
      <c r="B197" s="95"/>
      <c r="C197" s="96"/>
      <c r="D197" s="97"/>
      <c r="E197" s="97"/>
      <c r="F197" s="97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  <c r="AA197" s="94"/>
      <c r="AB197" s="94"/>
      <c r="AC197" s="94"/>
      <c r="AD197" s="94"/>
      <c r="AE197" s="94"/>
      <c r="AF197" s="94"/>
      <c r="AG197" s="94"/>
      <c r="AH197" s="94"/>
      <c r="AI197" s="94"/>
      <c r="AJ197" s="94"/>
      <c r="AK197" s="94"/>
      <c r="AL197" s="94"/>
      <c r="AM197" s="94"/>
      <c r="AN197" s="94"/>
      <c r="AO197" s="94"/>
      <c r="AP197" s="94"/>
      <c r="AQ197" s="94"/>
      <c r="AR197" s="94"/>
      <c r="AS197" s="94"/>
      <c r="AT197" s="94"/>
      <c r="AU197" s="94"/>
      <c r="AV197" s="94"/>
      <c r="AW197" s="94"/>
      <c r="AX197" s="94"/>
      <c r="AY197" s="94"/>
      <c r="AZ197" s="94"/>
      <c r="BA197" s="94"/>
      <c r="BB197" s="94"/>
      <c r="BC197" s="94"/>
      <c r="BD197" s="94"/>
      <c r="BE197" s="94"/>
      <c r="BF197" s="94"/>
      <c r="BG197" s="94"/>
      <c r="BH197" s="94"/>
      <c r="BI197" s="94"/>
    </row>
    <row r="198" spans="1:61">
      <c r="A198" s="94"/>
      <c r="B198" s="95"/>
      <c r="C198" s="96"/>
      <c r="D198" s="97"/>
      <c r="E198" s="97"/>
      <c r="F198" s="97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  <c r="AA198" s="94"/>
      <c r="AB198" s="94"/>
      <c r="AC198" s="94"/>
      <c r="AD198" s="94"/>
      <c r="AE198" s="94"/>
      <c r="AF198" s="94"/>
      <c r="AG198" s="94"/>
      <c r="AH198" s="94"/>
      <c r="AI198" s="94"/>
      <c r="AJ198" s="94"/>
      <c r="AK198" s="94"/>
      <c r="AL198" s="94"/>
      <c r="AM198" s="94"/>
      <c r="AN198" s="94"/>
      <c r="AO198" s="94"/>
      <c r="AP198" s="94"/>
      <c r="AQ198" s="94"/>
      <c r="AR198" s="94"/>
      <c r="AS198" s="94"/>
      <c r="AT198" s="94"/>
      <c r="AU198" s="94"/>
      <c r="AV198" s="94"/>
      <c r="AW198" s="94"/>
      <c r="AX198" s="94"/>
      <c r="AY198" s="94"/>
      <c r="AZ198" s="94"/>
      <c r="BA198" s="94"/>
      <c r="BB198" s="94"/>
      <c r="BC198" s="94"/>
      <c r="BD198" s="94"/>
      <c r="BE198" s="94"/>
      <c r="BF198" s="94"/>
      <c r="BG198" s="94"/>
      <c r="BH198" s="94"/>
      <c r="BI198" s="94"/>
    </row>
    <row r="199" spans="1:61">
      <c r="A199" s="94"/>
      <c r="B199" s="95"/>
      <c r="C199" s="96"/>
      <c r="D199" s="97"/>
      <c r="E199" s="97"/>
      <c r="F199" s="97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  <c r="U199" s="94"/>
      <c r="V199" s="94"/>
      <c r="W199" s="94"/>
      <c r="X199" s="94"/>
      <c r="Y199" s="94"/>
      <c r="Z199" s="94"/>
      <c r="AA199" s="94"/>
      <c r="AB199" s="94"/>
      <c r="AC199" s="94"/>
      <c r="AD199" s="94"/>
      <c r="AE199" s="94"/>
      <c r="AF199" s="94"/>
      <c r="AG199" s="94"/>
      <c r="AH199" s="94"/>
      <c r="AI199" s="94"/>
      <c r="AJ199" s="94"/>
      <c r="AK199" s="94"/>
      <c r="AL199" s="94"/>
      <c r="AM199" s="94"/>
      <c r="AN199" s="94"/>
      <c r="AO199" s="94"/>
      <c r="AP199" s="94"/>
      <c r="AQ199" s="94"/>
      <c r="AR199" s="94"/>
      <c r="AS199" s="94"/>
      <c r="AT199" s="94"/>
      <c r="AU199" s="94"/>
      <c r="AV199" s="94"/>
      <c r="AW199" s="94"/>
      <c r="AX199" s="94"/>
      <c r="AY199" s="94"/>
      <c r="AZ199" s="94"/>
      <c r="BA199" s="94"/>
      <c r="BB199" s="94"/>
      <c r="BC199" s="94"/>
      <c r="BD199" s="94"/>
      <c r="BE199" s="94"/>
      <c r="BF199" s="94"/>
      <c r="BG199" s="94"/>
      <c r="BH199" s="94"/>
      <c r="BI199" s="94"/>
    </row>
    <row r="200" spans="1:61">
      <c r="A200" s="94"/>
      <c r="B200" s="95"/>
      <c r="C200" s="96"/>
      <c r="D200" s="97"/>
      <c r="E200" s="97"/>
      <c r="F200" s="97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</row>
    <row r="201" spans="1:61">
      <c r="A201" s="94"/>
      <c r="B201" s="95"/>
      <c r="C201" s="96"/>
      <c r="D201" s="97"/>
      <c r="E201" s="97"/>
      <c r="F201" s="97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  <c r="AA201" s="94"/>
      <c r="AB201" s="94"/>
      <c r="AC201" s="94"/>
      <c r="AD201" s="94"/>
      <c r="AE201" s="94"/>
      <c r="AF201" s="94"/>
      <c r="AG201" s="94"/>
      <c r="AH201" s="94"/>
      <c r="AI201" s="94"/>
      <c r="AJ201" s="94"/>
      <c r="AK201" s="94"/>
      <c r="AL201" s="94"/>
      <c r="AM201" s="94"/>
      <c r="AN201" s="94"/>
      <c r="AO201" s="94"/>
      <c r="AP201" s="94"/>
      <c r="AQ201" s="94"/>
      <c r="AR201" s="94"/>
      <c r="AS201" s="94"/>
      <c r="AT201" s="94"/>
      <c r="AU201" s="94"/>
      <c r="AV201" s="94"/>
      <c r="AW201" s="94"/>
      <c r="AX201" s="94"/>
      <c r="AY201" s="94"/>
      <c r="AZ201" s="94"/>
      <c r="BA201" s="94"/>
      <c r="BB201" s="94"/>
      <c r="BC201" s="94"/>
      <c r="BD201" s="94"/>
      <c r="BE201" s="94"/>
      <c r="BF201" s="94"/>
      <c r="BG201" s="94"/>
      <c r="BH201" s="94"/>
      <c r="BI201" s="94"/>
    </row>
    <row r="202" spans="1:61">
      <c r="A202" s="94"/>
      <c r="B202" s="95"/>
      <c r="C202" s="96"/>
      <c r="D202" s="97"/>
      <c r="E202" s="97"/>
      <c r="F202" s="97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  <c r="AI202" s="94"/>
      <c r="AJ202" s="94"/>
      <c r="AK202" s="94"/>
      <c r="AL202" s="94"/>
      <c r="AM202" s="94"/>
      <c r="AN202" s="94"/>
      <c r="AO202" s="94"/>
      <c r="AP202" s="94"/>
      <c r="AQ202" s="94"/>
      <c r="AR202" s="94"/>
      <c r="AS202" s="94"/>
      <c r="AT202" s="94"/>
      <c r="AU202" s="94"/>
      <c r="AV202" s="94"/>
      <c r="AW202" s="94"/>
      <c r="AX202" s="94"/>
      <c r="AY202" s="94"/>
      <c r="AZ202" s="94"/>
      <c r="BA202" s="94"/>
      <c r="BB202" s="94"/>
      <c r="BC202" s="94"/>
      <c r="BD202" s="94"/>
      <c r="BE202" s="94"/>
      <c r="BF202" s="94"/>
      <c r="BG202" s="94"/>
      <c r="BH202" s="94"/>
      <c r="BI202" s="94"/>
    </row>
    <row r="203" spans="1:61">
      <c r="A203" s="94"/>
      <c r="B203" s="95"/>
      <c r="C203" s="96"/>
      <c r="D203" s="97"/>
      <c r="E203" s="97"/>
      <c r="F203" s="97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  <c r="U203" s="94"/>
      <c r="V203" s="94"/>
      <c r="W203" s="94"/>
      <c r="X203" s="94"/>
      <c r="Y203" s="94"/>
      <c r="Z203" s="94"/>
      <c r="AA203" s="94"/>
      <c r="AB203" s="94"/>
      <c r="AC203" s="94"/>
      <c r="AD203" s="94"/>
      <c r="AE203" s="94"/>
      <c r="AF203" s="94"/>
      <c r="AG203" s="94"/>
      <c r="AH203" s="94"/>
      <c r="AI203" s="94"/>
      <c r="AJ203" s="94"/>
      <c r="AK203" s="94"/>
      <c r="AL203" s="94"/>
      <c r="AM203" s="94"/>
      <c r="AN203" s="94"/>
      <c r="AO203" s="94"/>
      <c r="AP203" s="94"/>
      <c r="AQ203" s="94"/>
      <c r="AR203" s="94"/>
      <c r="AS203" s="94"/>
      <c r="AT203" s="94"/>
      <c r="AU203" s="94"/>
      <c r="AV203" s="94"/>
      <c r="AW203" s="94"/>
      <c r="AX203" s="94"/>
      <c r="AY203" s="94"/>
      <c r="AZ203" s="94"/>
      <c r="BA203" s="94"/>
      <c r="BB203" s="94"/>
      <c r="BC203" s="94"/>
      <c r="BD203" s="94"/>
      <c r="BE203" s="94"/>
      <c r="BF203" s="94"/>
      <c r="BG203" s="94"/>
      <c r="BH203" s="94"/>
      <c r="BI203" s="94"/>
    </row>
    <row r="204" spans="1:61">
      <c r="A204" s="94"/>
      <c r="B204" s="95"/>
      <c r="C204" s="96"/>
      <c r="D204" s="97"/>
      <c r="E204" s="97"/>
      <c r="F204" s="97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  <c r="AI204" s="94"/>
      <c r="AJ204" s="94"/>
      <c r="AK204" s="94"/>
      <c r="AL204" s="94"/>
      <c r="AM204" s="94"/>
      <c r="AN204" s="94"/>
      <c r="AO204" s="94"/>
      <c r="AP204" s="94"/>
      <c r="AQ204" s="94"/>
      <c r="AR204" s="94"/>
      <c r="AS204" s="94"/>
      <c r="AT204" s="94"/>
      <c r="AU204" s="94"/>
      <c r="AV204" s="94"/>
      <c r="AW204" s="94"/>
      <c r="AX204" s="94"/>
      <c r="AY204" s="94"/>
      <c r="AZ204" s="94"/>
      <c r="BA204" s="94"/>
      <c r="BB204" s="94"/>
      <c r="BC204" s="94"/>
      <c r="BD204" s="94"/>
      <c r="BE204" s="94"/>
      <c r="BF204" s="94"/>
      <c r="BG204" s="94"/>
      <c r="BH204" s="94"/>
      <c r="BI204" s="94"/>
    </row>
    <row r="205" spans="1:61">
      <c r="A205" s="94"/>
      <c r="B205" s="95"/>
      <c r="C205" s="96"/>
      <c r="D205" s="97"/>
      <c r="E205" s="97"/>
      <c r="F205" s="97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  <c r="U205" s="94"/>
      <c r="V205" s="94"/>
      <c r="W205" s="94"/>
      <c r="X205" s="94"/>
      <c r="Y205" s="94"/>
      <c r="Z205" s="94"/>
      <c r="AA205" s="94"/>
      <c r="AB205" s="94"/>
      <c r="AC205" s="94"/>
      <c r="AD205" s="94"/>
      <c r="AE205" s="94"/>
      <c r="AF205" s="94"/>
      <c r="AG205" s="94"/>
      <c r="AH205" s="94"/>
      <c r="AI205" s="94"/>
      <c r="AJ205" s="94"/>
      <c r="AK205" s="94"/>
      <c r="AL205" s="94"/>
      <c r="AM205" s="94"/>
      <c r="AN205" s="94"/>
      <c r="AO205" s="94"/>
      <c r="AP205" s="94"/>
      <c r="AQ205" s="94"/>
      <c r="AR205" s="94"/>
      <c r="AS205" s="94"/>
      <c r="AT205" s="94"/>
      <c r="AU205" s="94"/>
      <c r="AV205" s="94"/>
      <c r="AW205" s="94"/>
      <c r="AX205" s="94"/>
      <c r="AY205" s="94"/>
      <c r="AZ205" s="94"/>
      <c r="BA205" s="94"/>
      <c r="BB205" s="94"/>
      <c r="BC205" s="94"/>
      <c r="BD205" s="94"/>
      <c r="BE205" s="94"/>
      <c r="BF205" s="94"/>
      <c r="BG205" s="94"/>
      <c r="BH205" s="94"/>
      <c r="BI205" s="94"/>
    </row>
    <row r="206" spans="1:61">
      <c r="A206" s="94"/>
      <c r="B206" s="95"/>
      <c r="C206" s="96"/>
      <c r="D206" s="97"/>
      <c r="E206" s="97"/>
      <c r="F206" s="97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  <c r="AA206" s="94"/>
      <c r="AB206" s="94"/>
      <c r="AC206" s="94"/>
      <c r="AD206" s="94"/>
      <c r="AE206" s="94"/>
      <c r="AF206" s="94"/>
      <c r="AG206" s="94"/>
      <c r="AH206" s="94"/>
      <c r="AI206" s="94"/>
      <c r="AJ206" s="94"/>
      <c r="AK206" s="94"/>
      <c r="AL206" s="94"/>
      <c r="AM206" s="94"/>
      <c r="AN206" s="94"/>
      <c r="AO206" s="94"/>
      <c r="AP206" s="94"/>
      <c r="AQ206" s="94"/>
      <c r="AR206" s="94"/>
      <c r="AS206" s="94"/>
      <c r="AT206" s="94"/>
      <c r="AU206" s="94"/>
      <c r="AV206" s="94"/>
      <c r="AW206" s="94"/>
      <c r="AX206" s="94"/>
      <c r="AY206" s="94"/>
      <c r="AZ206" s="94"/>
      <c r="BA206" s="94"/>
      <c r="BB206" s="94"/>
      <c r="BC206" s="94"/>
      <c r="BD206" s="94"/>
      <c r="BE206" s="94"/>
      <c r="BF206" s="94"/>
      <c r="BG206" s="94"/>
      <c r="BH206" s="94"/>
      <c r="BI206" s="94"/>
    </row>
    <row r="207" spans="1:61">
      <c r="A207" s="94"/>
      <c r="B207" s="95"/>
      <c r="C207" s="96"/>
      <c r="D207" s="97"/>
      <c r="E207" s="97"/>
      <c r="F207" s="97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  <c r="AE207" s="94"/>
      <c r="AF207" s="94"/>
      <c r="AG207" s="94"/>
      <c r="AH207" s="94"/>
      <c r="AI207" s="94"/>
      <c r="AJ207" s="94"/>
      <c r="AK207" s="94"/>
      <c r="AL207" s="94"/>
      <c r="AM207" s="94"/>
      <c r="AN207" s="94"/>
      <c r="AO207" s="94"/>
      <c r="AP207" s="94"/>
      <c r="AQ207" s="94"/>
      <c r="AR207" s="94"/>
      <c r="AS207" s="94"/>
      <c r="AT207" s="94"/>
      <c r="AU207" s="94"/>
      <c r="AV207" s="94"/>
      <c r="AW207" s="94"/>
      <c r="AX207" s="94"/>
      <c r="AY207" s="94"/>
      <c r="AZ207" s="94"/>
      <c r="BA207" s="94"/>
      <c r="BB207" s="94"/>
      <c r="BC207" s="94"/>
      <c r="BD207" s="94"/>
      <c r="BE207" s="94"/>
      <c r="BF207" s="94"/>
      <c r="BG207" s="94"/>
      <c r="BH207" s="94"/>
      <c r="BI207" s="94"/>
    </row>
    <row r="208" spans="1:61">
      <c r="A208" s="94"/>
      <c r="B208" s="95"/>
      <c r="C208" s="96"/>
      <c r="D208" s="97"/>
      <c r="E208" s="97"/>
      <c r="F208" s="97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  <c r="U208" s="94"/>
      <c r="V208" s="94"/>
      <c r="W208" s="94"/>
      <c r="X208" s="94"/>
      <c r="Y208" s="94"/>
      <c r="Z208" s="94"/>
      <c r="AA208" s="94"/>
      <c r="AB208" s="94"/>
      <c r="AC208" s="94"/>
      <c r="AD208" s="94"/>
      <c r="AE208" s="94"/>
      <c r="AF208" s="94"/>
      <c r="AG208" s="94"/>
      <c r="AH208" s="94"/>
      <c r="AI208" s="94"/>
      <c r="AJ208" s="94"/>
      <c r="AK208" s="94"/>
      <c r="AL208" s="94"/>
      <c r="AM208" s="94"/>
      <c r="AN208" s="94"/>
      <c r="AO208" s="94"/>
      <c r="AP208" s="94"/>
      <c r="AQ208" s="94"/>
      <c r="AR208" s="94"/>
      <c r="AS208" s="94"/>
      <c r="AT208" s="94"/>
      <c r="AU208" s="94"/>
      <c r="AV208" s="94"/>
      <c r="AW208" s="94"/>
      <c r="AX208" s="94"/>
      <c r="AY208" s="94"/>
      <c r="AZ208" s="94"/>
      <c r="BA208" s="94"/>
      <c r="BB208" s="94"/>
      <c r="BC208" s="94"/>
      <c r="BD208" s="94"/>
      <c r="BE208" s="94"/>
      <c r="BF208" s="94"/>
      <c r="BG208" s="94"/>
      <c r="BH208" s="94"/>
      <c r="BI208" s="94"/>
    </row>
    <row r="209" spans="1:61">
      <c r="A209" s="94"/>
      <c r="B209" s="95"/>
      <c r="C209" s="96"/>
      <c r="D209" s="97"/>
      <c r="E209" s="97"/>
      <c r="F209" s="97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  <c r="X209" s="94"/>
      <c r="Y209" s="94"/>
      <c r="Z209" s="94"/>
      <c r="AA209" s="94"/>
      <c r="AB209" s="94"/>
      <c r="AC209" s="94"/>
      <c r="AD209" s="94"/>
      <c r="AE209" s="94"/>
      <c r="AF209" s="94"/>
      <c r="AG209" s="94"/>
      <c r="AH209" s="94"/>
      <c r="AI209" s="94"/>
      <c r="AJ209" s="94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</row>
    <row r="210" spans="1:61">
      <c r="A210" s="94"/>
      <c r="B210" s="95"/>
      <c r="C210" s="96"/>
      <c r="D210" s="97"/>
      <c r="E210" s="97"/>
      <c r="F210" s="97"/>
      <c r="G210" s="94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94"/>
      <c r="T210" s="94"/>
      <c r="U210" s="94"/>
      <c r="V210" s="94"/>
      <c r="W210" s="94"/>
      <c r="X210" s="94"/>
      <c r="Y210" s="94"/>
      <c r="Z210" s="94"/>
      <c r="AA210" s="94"/>
      <c r="AB210" s="94"/>
      <c r="AC210" s="94"/>
      <c r="AD210" s="94"/>
      <c r="AE210" s="94"/>
      <c r="AF210" s="94"/>
      <c r="AG210" s="94"/>
      <c r="AH210" s="94"/>
      <c r="AI210" s="94"/>
      <c r="AJ210" s="94"/>
      <c r="AK210" s="94"/>
      <c r="AL210" s="94"/>
      <c r="AM210" s="94"/>
      <c r="AN210" s="94"/>
      <c r="AO210" s="94"/>
      <c r="AP210" s="94"/>
      <c r="AQ210" s="94"/>
      <c r="AR210" s="94"/>
      <c r="AS210" s="94"/>
      <c r="AT210" s="94"/>
      <c r="AU210" s="94"/>
      <c r="AV210" s="94"/>
      <c r="AW210" s="94"/>
      <c r="AX210" s="94"/>
      <c r="AY210" s="94"/>
      <c r="AZ210" s="94"/>
      <c r="BA210" s="94"/>
      <c r="BB210" s="94"/>
      <c r="BC210" s="94"/>
      <c r="BD210" s="94"/>
      <c r="BE210" s="94"/>
      <c r="BF210" s="94"/>
      <c r="BG210" s="94"/>
      <c r="BH210" s="94"/>
      <c r="BI210" s="94"/>
    </row>
    <row r="211" spans="1:61">
      <c r="A211" s="94"/>
      <c r="B211" s="95"/>
      <c r="C211" s="96"/>
      <c r="D211" s="97"/>
      <c r="E211" s="97"/>
      <c r="F211" s="97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  <c r="U211" s="94"/>
      <c r="V211" s="94"/>
      <c r="W211" s="94"/>
      <c r="X211" s="94"/>
      <c r="Y211" s="94"/>
      <c r="Z211" s="94"/>
      <c r="AA211" s="94"/>
      <c r="AB211" s="94"/>
      <c r="AC211" s="94"/>
      <c r="AD211" s="94"/>
      <c r="AE211" s="94"/>
      <c r="AF211" s="94"/>
      <c r="AG211" s="94"/>
      <c r="AH211" s="94"/>
      <c r="AI211" s="94"/>
      <c r="AJ211" s="94"/>
      <c r="AK211" s="94"/>
      <c r="AL211" s="94"/>
      <c r="AM211" s="94"/>
      <c r="AN211" s="94"/>
      <c r="AO211" s="94"/>
      <c r="AP211" s="94"/>
      <c r="AQ211" s="94"/>
      <c r="AR211" s="94"/>
      <c r="AS211" s="94"/>
      <c r="AT211" s="94"/>
      <c r="AU211" s="94"/>
      <c r="AV211" s="94"/>
      <c r="AW211" s="94"/>
      <c r="AX211" s="94"/>
      <c r="AY211" s="94"/>
      <c r="AZ211" s="94"/>
      <c r="BA211" s="94"/>
      <c r="BB211" s="94"/>
      <c r="BC211" s="94"/>
      <c r="BD211" s="94"/>
      <c r="BE211" s="94"/>
      <c r="BF211" s="94"/>
      <c r="BG211" s="94"/>
      <c r="BH211" s="94"/>
      <c r="BI211" s="94"/>
    </row>
    <row r="212" spans="1:61">
      <c r="A212" s="94"/>
      <c r="B212" s="95"/>
      <c r="C212" s="96"/>
      <c r="D212" s="97"/>
      <c r="E212" s="97"/>
      <c r="F212" s="97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94"/>
      <c r="U212" s="94"/>
      <c r="V212" s="94"/>
      <c r="W212" s="94"/>
      <c r="X212" s="94"/>
      <c r="Y212" s="94"/>
      <c r="Z212" s="94"/>
      <c r="AA212" s="94"/>
      <c r="AB212" s="94"/>
      <c r="AC212" s="94"/>
      <c r="AD212" s="94"/>
      <c r="AE212" s="94"/>
      <c r="AF212" s="94"/>
      <c r="AG212" s="94"/>
      <c r="AH212" s="94"/>
      <c r="AI212" s="94"/>
      <c r="AJ212" s="94"/>
      <c r="AK212" s="94"/>
      <c r="AL212" s="94"/>
      <c r="AM212" s="94"/>
      <c r="AN212" s="94"/>
      <c r="AO212" s="94"/>
      <c r="AP212" s="94"/>
      <c r="AQ212" s="94"/>
      <c r="AR212" s="94"/>
      <c r="AS212" s="94"/>
      <c r="AT212" s="94"/>
      <c r="AU212" s="94"/>
      <c r="AV212" s="94"/>
      <c r="AW212" s="94"/>
      <c r="AX212" s="94"/>
      <c r="AY212" s="94"/>
      <c r="AZ212" s="94"/>
      <c r="BA212" s="94"/>
      <c r="BB212" s="94"/>
      <c r="BC212" s="94"/>
      <c r="BD212" s="94"/>
      <c r="BE212" s="94"/>
      <c r="BF212" s="94"/>
      <c r="BG212" s="94"/>
      <c r="BH212" s="94"/>
      <c r="BI212" s="94"/>
    </row>
    <row r="213" spans="1:61">
      <c r="A213" s="94"/>
      <c r="B213" s="95"/>
      <c r="C213" s="96"/>
      <c r="D213" s="97"/>
      <c r="E213" s="97"/>
      <c r="F213" s="97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  <c r="AA213" s="94"/>
      <c r="AB213" s="94"/>
      <c r="AC213" s="94"/>
      <c r="AD213" s="94"/>
      <c r="AE213" s="94"/>
      <c r="AF213" s="94"/>
      <c r="AG213" s="94"/>
      <c r="AH213" s="94"/>
      <c r="AI213" s="94"/>
      <c r="AJ213" s="94"/>
      <c r="AK213" s="94"/>
      <c r="AL213" s="94"/>
      <c r="AM213" s="94"/>
      <c r="AN213" s="94"/>
      <c r="AO213" s="94"/>
      <c r="AP213" s="94"/>
      <c r="AQ213" s="94"/>
      <c r="AR213" s="94"/>
      <c r="AS213" s="94"/>
      <c r="AT213" s="94"/>
      <c r="AU213" s="94"/>
      <c r="AV213" s="94"/>
      <c r="AW213" s="94"/>
      <c r="AX213" s="94"/>
      <c r="AY213" s="94"/>
      <c r="AZ213" s="94"/>
      <c r="BA213" s="94"/>
      <c r="BB213" s="94"/>
      <c r="BC213" s="94"/>
      <c r="BD213" s="94"/>
      <c r="BE213" s="94"/>
      <c r="BF213" s="94"/>
      <c r="BG213" s="94"/>
      <c r="BH213" s="94"/>
      <c r="BI213" s="94"/>
    </row>
    <row r="214" spans="1:61">
      <c r="A214" s="94"/>
      <c r="B214" s="95"/>
      <c r="C214" s="96"/>
      <c r="D214" s="97"/>
      <c r="E214" s="97"/>
      <c r="F214" s="97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  <c r="U214" s="94"/>
      <c r="V214" s="94"/>
      <c r="W214" s="94"/>
      <c r="X214" s="94"/>
      <c r="Y214" s="94"/>
      <c r="Z214" s="94"/>
      <c r="AA214" s="94"/>
      <c r="AB214" s="94"/>
      <c r="AC214" s="94"/>
      <c r="AD214" s="94"/>
      <c r="AE214" s="94"/>
      <c r="AF214" s="94"/>
      <c r="AG214" s="94"/>
      <c r="AH214" s="94"/>
      <c r="AI214" s="94"/>
      <c r="AJ214" s="94"/>
      <c r="AK214" s="94"/>
      <c r="AL214" s="94"/>
      <c r="AM214" s="94"/>
      <c r="AN214" s="94"/>
      <c r="AO214" s="94"/>
      <c r="AP214" s="94"/>
      <c r="AQ214" s="94"/>
      <c r="AR214" s="94"/>
      <c r="AS214" s="94"/>
      <c r="AT214" s="94"/>
      <c r="AU214" s="94"/>
      <c r="AV214" s="94"/>
      <c r="AW214" s="94"/>
      <c r="AX214" s="94"/>
      <c r="AY214" s="94"/>
      <c r="AZ214" s="94"/>
      <c r="BA214" s="94"/>
      <c r="BB214" s="94"/>
      <c r="BC214" s="94"/>
      <c r="BD214" s="94"/>
      <c r="BE214" s="94"/>
      <c r="BF214" s="94"/>
      <c r="BG214" s="94"/>
      <c r="BH214" s="94"/>
      <c r="BI214" s="94"/>
    </row>
    <row r="215" spans="1:61">
      <c r="A215" s="94"/>
      <c r="B215" s="95"/>
      <c r="C215" s="96"/>
      <c r="D215" s="97"/>
      <c r="E215" s="97"/>
      <c r="F215" s="97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  <c r="S215" s="94"/>
      <c r="T215" s="94"/>
      <c r="U215" s="94"/>
      <c r="V215" s="94"/>
      <c r="W215" s="94"/>
      <c r="X215" s="94"/>
      <c r="Y215" s="94"/>
      <c r="Z215" s="94"/>
      <c r="AA215" s="94"/>
      <c r="AB215" s="94"/>
      <c r="AC215" s="94"/>
      <c r="AD215" s="94"/>
      <c r="AE215" s="94"/>
      <c r="AF215" s="94"/>
      <c r="AG215" s="94"/>
      <c r="AH215" s="94"/>
      <c r="AI215" s="94"/>
      <c r="AJ215" s="94"/>
      <c r="AK215" s="94"/>
      <c r="AL215" s="94"/>
      <c r="AM215" s="94"/>
      <c r="AN215" s="94"/>
      <c r="AO215" s="94"/>
      <c r="AP215" s="94"/>
      <c r="AQ215" s="94"/>
      <c r="AR215" s="94"/>
      <c r="AS215" s="94"/>
      <c r="AT215" s="94"/>
      <c r="AU215" s="94"/>
      <c r="AV215" s="94"/>
      <c r="AW215" s="94"/>
      <c r="AX215" s="94"/>
      <c r="AY215" s="94"/>
      <c r="AZ215" s="94"/>
      <c r="BA215" s="94"/>
      <c r="BB215" s="94"/>
      <c r="BC215" s="94"/>
      <c r="BD215" s="94"/>
      <c r="BE215" s="94"/>
      <c r="BF215" s="94"/>
      <c r="BG215" s="94"/>
      <c r="BH215" s="94"/>
      <c r="BI215" s="94"/>
    </row>
    <row r="216" spans="1:61">
      <c r="A216" s="94"/>
      <c r="B216" s="95"/>
      <c r="C216" s="96"/>
      <c r="D216" s="97"/>
      <c r="E216" s="97"/>
      <c r="F216" s="97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  <c r="AA216" s="94"/>
      <c r="AB216" s="94"/>
      <c r="AC216" s="94"/>
      <c r="AD216" s="94"/>
      <c r="AE216" s="94"/>
      <c r="AF216" s="94"/>
      <c r="AG216" s="94"/>
      <c r="AH216" s="94"/>
      <c r="AI216" s="94"/>
      <c r="AJ216" s="94"/>
      <c r="AK216" s="94"/>
      <c r="AL216" s="94"/>
      <c r="AM216" s="94"/>
      <c r="AN216" s="94"/>
      <c r="AO216" s="94"/>
      <c r="AP216" s="94"/>
      <c r="AQ216" s="94"/>
      <c r="AR216" s="94"/>
      <c r="AS216" s="94"/>
      <c r="AT216" s="94"/>
      <c r="AU216" s="94"/>
      <c r="AV216" s="94"/>
      <c r="AW216" s="94"/>
      <c r="AX216" s="94"/>
      <c r="AY216" s="94"/>
      <c r="AZ216" s="94"/>
      <c r="BA216" s="94"/>
      <c r="BB216" s="94"/>
      <c r="BC216" s="94"/>
      <c r="BD216" s="94"/>
      <c r="BE216" s="94"/>
      <c r="BF216" s="94"/>
      <c r="BG216" s="94"/>
      <c r="BH216" s="94"/>
      <c r="BI216" s="94"/>
    </row>
    <row r="217" spans="1:61">
      <c r="A217" s="94"/>
      <c r="B217" s="95"/>
      <c r="C217" s="96"/>
      <c r="D217" s="97"/>
      <c r="E217" s="97"/>
      <c r="F217" s="97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  <c r="U217" s="94"/>
      <c r="V217" s="94"/>
      <c r="W217" s="94"/>
      <c r="X217" s="94"/>
      <c r="Y217" s="94"/>
      <c r="Z217" s="94"/>
      <c r="AA217" s="94"/>
      <c r="AB217" s="94"/>
      <c r="AC217" s="94"/>
      <c r="AD217" s="94"/>
      <c r="AE217" s="94"/>
      <c r="AF217" s="94"/>
      <c r="AG217" s="94"/>
      <c r="AH217" s="94"/>
      <c r="AI217" s="94"/>
      <c r="AJ217" s="94"/>
      <c r="AK217" s="94"/>
      <c r="AL217" s="94"/>
      <c r="AM217" s="94"/>
      <c r="AN217" s="94"/>
      <c r="AO217" s="94"/>
      <c r="AP217" s="94"/>
      <c r="AQ217" s="94"/>
      <c r="AR217" s="94"/>
      <c r="AS217" s="94"/>
      <c r="AT217" s="94"/>
      <c r="AU217" s="94"/>
      <c r="AV217" s="94"/>
      <c r="AW217" s="94"/>
      <c r="AX217" s="94"/>
      <c r="AY217" s="94"/>
      <c r="AZ217" s="94"/>
      <c r="BA217" s="94"/>
      <c r="BB217" s="94"/>
      <c r="BC217" s="94"/>
      <c r="BD217" s="94"/>
      <c r="BE217" s="94"/>
      <c r="BF217" s="94"/>
      <c r="BG217" s="94"/>
      <c r="BH217" s="94"/>
      <c r="BI217" s="94"/>
    </row>
    <row r="218" spans="1:61">
      <c r="A218" s="94"/>
      <c r="B218" s="95"/>
      <c r="C218" s="96"/>
      <c r="D218" s="97"/>
      <c r="E218" s="97"/>
      <c r="F218" s="97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  <c r="U218" s="94"/>
      <c r="V218" s="94"/>
      <c r="W218" s="94"/>
      <c r="X218" s="94"/>
      <c r="Y218" s="94"/>
      <c r="Z218" s="94"/>
      <c r="AA218" s="94"/>
      <c r="AB218" s="94"/>
      <c r="AC218" s="94"/>
      <c r="AD218" s="94"/>
      <c r="AE218" s="94"/>
      <c r="AF218" s="94"/>
      <c r="AG218" s="94"/>
      <c r="AH218" s="94"/>
      <c r="AI218" s="94"/>
      <c r="AJ218" s="94"/>
      <c r="AK218" s="94"/>
      <c r="AL218" s="94"/>
      <c r="AM218" s="94"/>
      <c r="AN218" s="94"/>
      <c r="AO218" s="94"/>
      <c r="AP218" s="94"/>
      <c r="AQ218" s="94"/>
      <c r="AR218" s="94"/>
      <c r="AS218" s="94"/>
      <c r="AT218" s="94"/>
      <c r="AU218" s="94"/>
      <c r="AV218" s="94"/>
      <c r="AW218" s="94"/>
      <c r="AX218" s="94"/>
      <c r="AY218" s="94"/>
      <c r="AZ218" s="94"/>
      <c r="BA218" s="94"/>
      <c r="BB218" s="94"/>
      <c r="BC218" s="94"/>
      <c r="BD218" s="94"/>
      <c r="BE218" s="94"/>
      <c r="BF218" s="94"/>
      <c r="BG218" s="94"/>
      <c r="BH218" s="94"/>
      <c r="BI218" s="94"/>
    </row>
    <row r="219" spans="1:61">
      <c r="A219" s="94"/>
      <c r="B219" s="95"/>
      <c r="C219" s="96"/>
      <c r="D219" s="97"/>
      <c r="E219" s="97"/>
      <c r="F219" s="97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  <c r="U219" s="94"/>
      <c r="V219" s="94"/>
      <c r="W219" s="94"/>
      <c r="X219" s="94"/>
      <c r="Y219" s="94"/>
      <c r="Z219" s="94"/>
      <c r="AA219" s="94"/>
      <c r="AB219" s="94"/>
      <c r="AC219" s="94"/>
      <c r="AD219" s="94"/>
      <c r="AE219" s="94"/>
      <c r="AF219" s="94"/>
      <c r="AG219" s="94"/>
      <c r="AH219" s="94"/>
      <c r="AI219" s="94"/>
      <c r="AJ219" s="94"/>
      <c r="AK219" s="94"/>
      <c r="AL219" s="94"/>
      <c r="AM219" s="94"/>
      <c r="AN219" s="94"/>
      <c r="AO219" s="94"/>
      <c r="AP219" s="94"/>
      <c r="AQ219" s="94"/>
      <c r="AR219" s="94"/>
      <c r="AS219" s="94"/>
      <c r="AT219" s="94"/>
      <c r="AU219" s="94"/>
      <c r="AV219" s="94"/>
      <c r="AW219" s="94"/>
      <c r="AX219" s="94"/>
      <c r="AY219" s="94"/>
      <c r="AZ219" s="94"/>
      <c r="BA219" s="94"/>
      <c r="BB219" s="94"/>
      <c r="BC219" s="94"/>
      <c r="BD219" s="94"/>
      <c r="BE219" s="94"/>
      <c r="BF219" s="94"/>
      <c r="BG219" s="94"/>
      <c r="BH219" s="94"/>
      <c r="BI219" s="94"/>
    </row>
    <row r="220" spans="1:61">
      <c r="A220" s="94"/>
      <c r="B220" s="95"/>
      <c r="C220" s="96"/>
      <c r="D220" s="97"/>
      <c r="E220" s="97"/>
      <c r="F220" s="97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  <c r="U220" s="94"/>
      <c r="V220" s="94"/>
      <c r="W220" s="94"/>
      <c r="X220" s="94"/>
      <c r="Y220" s="94"/>
      <c r="Z220" s="94"/>
      <c r="AA220" s="94"/>
      <c r="AB220" s="94"/>
      <c r="AC220" s="94"/>
      <c r="AD220" s="94"/>
      <c r="AE220" s="94"/>
      <c r="AF220" s="94"/>
      <c r="AG220" s="94"/>
      <c r="AH220" s="94"/>
      <c r="AI220" s="94"/>
      <c r="AJ220" s="94"/>
      <c r="AK220" s="94"/>
      <c r="AL220" s="94"/>
      <c r="AM220" s="94"/>
      <c r="AN220" s="94"/>
      <c r="AO220" s="94"/>
      <c r="AP220" s="94"/>
      <c r="AQ220" s="94"/>
      <c r="AR220" s="94"/>
      <c r="AS220" s="94"/>
      <c r="AT220" s="94"/>
      <c r="AU220" s="94"/>
      <c r="AV220" s="94"/>
      <c r="AW220" s="94"/>
      <c r="AX220" s="94"/>
      <c r="AY220" s="94"/>
      <c r="AZ220" s="94"/>
      <c r="BA220" s="94"/>
      <c r="BB220" s="94"/>
      <c r="BC220" s="94"/>
      <c r="BD220" s="94"/>
      <c r="BE220" s="94"/>
      <c r="BF220" s="94"/>
      <c r="BG220" s="94"/>
      <c r="BH220" s="94"/>
      <c r="BI220" s="94"/>
    </row>
    <row r="221" spans="1:61">
      <c r="A221" s="94"/>
      <c r="B221" s="95"/>
      <c r="C221" s="96"/>
      <c r="D221" s="97"/>
      <c r="E221" s="97"/>
      <c r="F221" s="97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4"/>
      <c r="V221" s="94"/>
      <c r="W221" s="94"/>
      <c r="X221" s="94"/>
      <c r="Y221" s="94"/>
      <c r="Z221" s="94"/>
      <c r="AA221" s="94"/>
      <c r="AB221" s="94"/>
      <c r="AC221" s="94"/>
      <c r="AD221" s="94"/>
      <c r="AE221" s="94"/>
      <c r="AF221" s="94"/>
      <c r="AG221" s="94"/>
      <c r="AH221" s="94"/>
      <c r="AI221" s="94"/>
      <c r="AJ221" s="94"/>
      <c r="AK221" s="94"/>
      <c r="AL221" s="94"/>
      <c r="AM221" s="94"/>
      <c r="AN221" s="94"/>
      <c r="AO221" s="94"/>
      <c r="AP221" s="94"/>
      <c r="AQ221" s="94"/>
      <c r="AR221" s="94"/>
      <c r="AS221" s="94"/>
      <c r="AT221" s="94"/>
      <c r="AU221" s="94"/>
      <c r="AV221" s="94"/>
      <c r="AW221" s="94"/>
      <c r="AX221" s="94"/>
      <c r="AY221" s="94"/>
      <c r="AZ221" s="94"/>
      <c r="BA221" s="94"/>
      <c r="BB221" s="94"/>
      <c r="BC221" s="94"/>
      <c r="BD221" s="94"/>
      <c r="BE221" s="94"/>
      <c r="BF221" s="94"/>
      <c r="BG221" s="94"/>
      <c r="BH221" s="94"/>
      <c r="BI221" s="94"/>
    </row>
    <row r="222" spans="1:61">
      <c r="A222" s="94"/>
      <c r="B222" s="95"/>
      <c r="C222" s="96"/>
      <c r="D222" s="97"/>
      <c r="E222" s="97"/>
      <c r="F222" s="97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  <c r="S222" s="94"/>
      <c r="T222" s="94"/>
      <c r="U222" s="94"/>
      <c r="V222" s="94"/>
      <c r="W222" s="94"/>
      <c r="X222" s="94"/>
      <c r="Y222" s="94"/>
      <c r="Z222" s="94"/>
      <c r="AA222" s="94"/>
      <c r="AB222" s="94"/>
      <c r="AC222" s="94"/>
      <c r="AD222" s="94"/>
      <c r="AE222" s="94"/>
      <c r="AF222" s="94"/>
      <c r="AG222" s="94"/>
      <c r="AH222" s="94"/>
      <c r="AI222" s="94"/>
      <c r="AJ222" s="94"/>
      <c r="AK222" s="94"/>
      <c r="AL222" s="94"/>
      <c r="AM222" s="94"/>
      <c r="AN222" s="94"/>
      <c r="AO222" s="94"/>
      <c r="AP222" s="94"/>
      <c r="AQ222" s="94"/>
      <c r="AR222" s="94"/>
      <c r="AS222" s="94"/>
      <c r="AT222" s="94"/>
      <c r="AU222" s="94"/>
      <c r="AV222" s="94"/>
      <c r="AW222" s="94"/>
      <c r="AX222" s="94"/>
      <c r="AY222" s="94"/>
      <c r="AZ222" s="94"/>
      <c r="BA222" s="94"/>
      <c r="BB222" s="94"/>
      <c r="BC222" s="94"/>
      <c r="BD222" s="94"/>
      <c r="BE222" s="94"/>
      <c r="BF222" s="94"/>
      <c r="BG222" s="94"/>
      <c r="BH222" s="94"/>
      <c r="BI222" s="94"/>
    </row>
    <row r="223" spans="1:61">
      <c r="A223" s="94"/>
      <c r="B223" s="95"/>
      <c r="C223" s="96"/>
      <c r="D223" s="97"/>
      <c r="E223" s="97"/>
      <c r="F223" s="97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4"/>
      <c r="AA223" s="94"/>
      <c r="AB223" s="94"/>
      <c r="AC223" s="94"/>
      <c r="AD223" s="94"/>
      <c r="AE223" s="94"/>
      <c r="AF223" s="94"/>
      <c r="AG223" s="94"/>
      <c r="AH223" s="94"/>
      <c r="AI223" s="94"/>
      <c r="AJ223" s="94"/>
      <c r="AK223" s="94"/>
      <c r="AL223" s="94"/>
      <c r="AM223" s="94"/>
      <c r="AN223" s="94"/>
      <c r="AO223" s="94"/>
      <c r="AP223" s="94"/>
      <c r="AQ223" s="94"/>
      <c r="AR223" s="94"/>
      <c r="AS223" s="94"/>
      <c r="AT223" s="94"/>
      <c r="AU223" s="94"/>
      <c r="AV223" s="94"/>
      <c r="AW223" s="94"/>
      <c r="AX223" s="94"/>
      <c r="AY223" s="94"/>
      <c r="AZ223" s="94"/>
      <c r="BA223" s="94"/>
      <c r="BB223" s="94"/>
      <c r="BC223" s="94"/>
      <c r="BD223" s="94"/>
      <c r="BE223" s="94"/>
      <c r="BF223" s="94"/>
      <c r="BG223" s="94"/>
      <c r="BH223" s="94"/>
      <c r="BI223" s="94"/>
    </row>
    <row r="224" spans="1:61">
      <c r="A224" s="94"/>
      <c r="B224" s="95"/>
      <c r="C224" s="96"/>
      <c r="D224" s="97"/>
      <c r="E224" s="97"/>
      <c r="F224" s="97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94"/>
      <c r="S224" s="94"/>
      <c r="T224" s="94"/>
      <c r="U224" s="94"/>
      <c r="V224" s="94"/>
      <c r="W224" s="94"/>
      <c r="X224" s="94"/>
      <c r="Y224" s="94"/>
      <c r="Z224" s="94"/>
      <c r="AA224" s="94"/>
      <c r="AB224" s="94"/>
      <c r="AC224" s="94"/>
      <c r="AD224" s="94"/>
      <c r="AE224" s="94"/>
      <c r="AF224" s="94"/>
      <c r="AG224" s="94"/>
      <c r="AH224" s="94"/>
      <c r="AI224" s="94"/>
      <c r="AJ224" s="94"/>
      <c r="AK224" s="94"/>
      <c r="AL224" s="94"/>
      <c r="AM224" s="94"/>
      <c r="AN224" s="94"/>
      <c r="AO224" s="94"/>
      <c r="AP224" s="94"/>
      <c r="AQ224" s="94"/>
      <c r="AR224" s="94"/>
      <c r="AS224" s="94"/>
      <c r="AT224" s="94"/>
      <c r="AU224" s="94"/>
      <c r="AV224" s="94"/>
      <c r="AW224" s="94"/>
      <c r="AX224" s="94"/>
      <c r="AY224" s="94"/>
      <c r="AZ224" s="94"/>
      <c r="BA224" s="94"/>
      <c r="BB224" s="94"/>
      <c r="BC224" s="94"/>
      <c r="BD224" s="94"/>
      <c r="BE224" s="94"/>
      <c r="BF224" s="94"/>
      <c r="BG224" s="94"/>
      <c r="BH224" s="94"/>
      <c r="BI224" s="94"/>
    </row>
    <row r="225" spans="1:61">
      <c r="A225" s="94"/>
      <c r="B225" s="95"/>
      <c r="C225" s="96"/>
      <c r="D225" s="97"/>
      <c r="E225" s="97"/>
      <c r="F225" s="97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4"/>
      <c r="AD225" s="94"/>
      <c r="AE225" s="94"/>
      <c r="AF225" s="94"/>
      <c r="AG225" s="94"/>
      <c r="AH225" s="94"/>
      <c r="AI225" s="94"/>
      <c r="AJ225" s="94"/>
      <c r="AK225" s="94"/>
      <c r="AL225" s="94"/>
      <c r="AM225" s="94"/>
      <c r="AN225" s="94"/>
      <c r="AO225" s="94"/>
      <c r="AP225" s="94"/>
      <c r="AQ225" s="94"/>
      <c r="AR225" s="94"/>
      <c r="AS225" s="94"/>
      <c r="AT225" s="94"/>
      <c r="AU225" s="94"/>
      <c r="AV225" s="94"/>
      <c r="AW225" s="94"/>
      <c r="AX225" s="94"/>
      <c r="AY225" s="94"/>
      <c r="AZ225" s="94"/>
      <c r="BA225" s="94"/>
      <c r="BB225" s="94"/>
      <c r="BC225" s="94"/>
      <c r="BD225" s="94"/>
      <c r="BE225" s="94"/>
      <c r="BF225" s="94"/>
      <c r="BG225" s="94"/>
      <c r="BH225" s="94"/>
      <c r="BI225" s="94"/>
    </row>
    <row r="226" spans="1:61">
      <c r="A226" s="94"/>
      <c r="B226" s="95"/>
      <c r="C226" s="96"/>
      <c r="D226" s="97"/>
      <c r="E226" s="97"/>
      <c r="F226" s="97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  <c r="S226" s="94"/>
      <c r="T226" s="94"/>
      <c r="U226" s="94"/>
      <c r="V226" s="94"/>
      <c r="W226" s="94"/>
      <c r="X226" s="94"/>
      <c r="Y226" s="94"/>
      <c r="Z226" s="94"/>
      <c r="AA226" s="94"/>
      <c r="AB226" s="94"/>
      <c r="AC226" s="94"/>
      <c r="AD226" s="94"/>
      <c r="AE226" s="94"/>
      <c r="AF226" s="94"/>
      <c r="AG226" s="94"/>
      <c r="AH226" s="94"/>
      <c r="AI226" s="94"/>
      <c r="AJ226" s="94"/>
      <c r="AK226" s="94"/>
      <c r="AL226" s="94"/>
      <c r="AM226" s="94"/>
      <c r="AN226" s="94"/>
      <c r="AO226" s="94"/>
      <c r="AP226" s="94"/>
      <c r="AQ226" s="94"/>
      <c r="AR226" s="94"/>
      <c r="AS226" s="94"/>
      <c r="AT226" s="94"/>
      <c r="AU226" s="94"/>
      <c r="AV226" s="94"/>
      <c r="AW226" s="94"/>
      <c r="AX226" s="94"/>
      <c r="AY226" s="94"/>
      <c r="AZ226" s="94"/>
      <c r="BA226" s="94"/>
      <c r="BB226" s="94"/>
      <c r="BC226" s="94"/>
      <c r="BD226" s="94"/>
      <c r="BE226" s="94"/>
      <c r="BF226" s="94"/>
      <c r="BG226" s="94"/>
      <c r="BH226" s="94"/>
      <c r="BI226" s="94"/>
    </row>
    <row r="227" spans="1:61">
      <c r="A227" s="94"/>
      <c r="B227" s="95"/>
      <c r="C227" s="96"/>
      <c r="D227" s="97"/>
      <c r="E227" s="97"/>
      <c r="F227" s="97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  <c r="U227" s="94"/>
      <c r="V227" s="94"/>
      <c r="W227" s="94"/>
      <c r="X227" s="94"/>
      <c r="Y227" s="94"/>
      <c r="Z227" s="94"/>
      <c r="AA227" s="94"/>
      <c r="AB227" s="94"/>
      <c r="AC227" s="94"/>
      <c r="AD227" s="94"/>
      <c r="AE227" s="94"/>
      <c r="AF227" s="94"/>
      <c r="AG227" s="94"/>
      <c r="AH227" s="94"/>
      <c r="AI227" s="94"/>
      <c r="AJ227" s="94"/>
      <c r="AK227" s="94"/>
      <c r="AL227" s="94"/>
      <c r="AM227" s="94"/>
      <c r="AN227" s="94"/>
      <c r="AO227" s="94"/>
      <c r="AP227" s="94"/>
      <c r="AQ227" s="94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</row>
    <row r="228" spans="1:61">
      <c r="A228" s="94"/>
      <c r="B228" s="95"/>
      <c r="C228" s="96"/>
      <c r="D228" s="97"/>
      <c r="E228" s="97"/>
      <c r="F228" s="97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94"/>
      <c r="S228" s="94"/>
      <c r="T228" s="94"/>
      <c r="U228" s="94"/>
      <c r="V228" s="94"/>
      <c r="W228" s="94"/>
      <c r="X228" s="94"/>
      <c r="Y228" s="94"/>
      <c r="Z228" s="94"/>
      <c r="AA228" s="94"/>
      <c r="AB228" s="94"/>
      <c r="AC228" s="94"/>
      <c r="AD228" s="94"/>
      <c r="AE228" s="94"/>
      <c r="AF228" s="94"/>
      <c r="AG228" s="94"/>
      <c r="AH228" s="94"/>
      <c r="AI228" s="94"/>
      <c r="AJ228" s="94"/>
      <c r="AK228" s="94"/>
      <c r="AL228" s="94"/>
      <c r="AM228" s="94"/>
      <c r="AN228" s="94"/>
      <c r="AO228" s="94"/>
      <c r="AP228" s="94"/>
      <c r="AQ228" s="94"/>
      <c r="AR228" s="94"/>
      <c r="AS228" s="94"/>
      <c r="AT228" s="94"/>
      <c r="AU228" s="94"/>
      <c r="AV228" s="94"/>
      <c r="AW228" s="94"/>
      <c r="AX228" s="94"/>
      <c r="AY228" s="94"/>
      <c r="AZ228" s="94"/>
      <c r="BA228" s="94"/>
      <c r="BB228" s="94"/>
      <c r="BC228" s="94"/>
      <c r="BD228" s="94"/>
      <c r="BE228" s="94"/>
      <c r="BF228" s="94"/>
      <c r="BG228" s="94"/>
      <c r="BH228" s="94"/>
      <c r="BI228" s="94"/>
    </row>
    <row r="229" spans="1:61">
      <c r="A229" s="94"/>
      <c r="B229" s="95"/>
      <c r="C229" s="96"/>
      <c r="D229" s="97"/>
      <c r="E229" s="97"/>
      <c r="F229" s="97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  <c r="S229" s="94"/>
      <c r="T229" s="94"/>
      <c r="U229" s="94"/>
      <c r="V229" s="94"/>
      <c r="W229" s="94"/>
      <c r="X229" s="94"/>
      <c r="Y229" s="94"/>
      <c r="Z229" s="94"/>
      <c r="AA229" s="94"/>
      <c r="AB229" s="94"/>
      <c r="AC229" s="94"/>
      <c r="AD229" s="94"/>
      <c r="AE229" s="94"/>
      <c r="AF229" s="94"/>
      <c r="AG229" s="94"/>
      <c r="AH229" s="94"/>
      <c r="AI229" s="94"/>
      <c r="AJ229" s="94"/>
      <c r="AK229" s="94"/>
      <c r="AL229" s="94"/>
      <c r="AM229" s="94"/>
      <c r="AN229" s="94"/>
      <c r="AO229" s="94"/>
      <c r="AP229" s="94"/>
      <c r="AQ229" s="94"/>
      <c r="AR229" s="94"/>
      <c r="AS229" s="94"/>
      <c r="AT229" s="94"/>
      <c r="AU229" s="94"/>
      <c r="AV229" s="94"/>
      <c r="AW229" s="94"/>
      <c r="AX229" s="94"/>
      <c r="AY229" s="94"/>
      <c r="AZ229" s="94"/>
      <c r="BA229" s="94"/>
      <c r="BB229" s="94"/>
      <c r="BC229" s="94"/>
      <c r="BD229" s="94"/>
      <c r="BE229" s="94"/>
      <c r="BF229" s="94"/>
      <c r="BG229" s="94"/>
      <c r="BH229" s="94"/>
      <c r="BI229" s="94"/>
    </row>
    <row r="230" spans="1:61">
      <c r="A230" s="94"/>
      <c r="B230" s="95"/>
      <c r="C230" s="96"/>
      <c r="D230" s="97"/>
      <c r="E230" s="97"/>
      <c r="F230" s="97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  <c r="U230" s="94"/>
      <c r="V230" s="94"/>
      <c r="W230" s="94"/>
      <c r="X230" s="94"/>
      <c r="Y230" s="94"/>
      <c r="Z230" s="94"/>
      <c r="AA230" s="94"/>
      <c r="AB230" s="94"/>
      <c r="AC230" s="94"/>
      <c r="AD230" s="94"/>
      <c r="AE230" s="94"/>
      <c r="AF230" s="94"/>
      <c r="AG230" s="94"/>
      <c r="AH230" s="94"/>
      <c r="AI230" s="94"/>
      <c r="AJ230" s="94"/>
      <c r="AK230" s="94"/>
      <c r="AL230" s="94"/>
      <c r="AM230" s="94"/>
      <c r="AN230" s="94"/>
      <c r="AO230" s="94"/>
      <c r="AP230" s="94"/>
      <c r="AQ230" s="94"/>
      <c r="AR230" s="94"/>
      <c r="AS230" s="94"/>
      <c r="AT230" s="94"/>
      <c r="AU230" s="94"/>
      <c r="AV230" s="94"/>
      <c r="AW230" s="94"/>
      <c r="AX230" s="94"/>
      <c r="AY230" s="94"/>
      <c r="AZ230" s="94"/>
      <c r="BA230" s="94"/>
      <c r="BB230" s="94"/>
      <c r="BC230" s="94"/>
      <c r="BD230" s="94"/>
      <c r="BE230" s="94"/>
      <c r="BF230" s="94"/>
      <c r="BG230" s="94"/>
      <c r="BH230" s="94"/>
      <c r="BI230" s="94"/>
    </row>
    <row r="231" spans="1:61">
      <c r="A231" s="94"/>
      <c r="B231" s="95"/>
      <c r="C231" s="96"/>
      <c r="D231" s="97"/>
      <c r="E231" s="97"/>
      <c r="F231" s="97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4"/>
      <c r="V231" s="94"/>
      <c r="W231" s="94"/>
      <c r="X231" s="94"/>
      <c r="Y231" s="94"/>
      <c r="Z231" s="94"/>
      <c r="AA231" s="94"/>
      <c r="AB231" s="94"/>
      <c r="AC231" s="94"/>
      <c r="AD231" s="94"/>
      <c r="AE231" s="94"/>
      <c r="AF231" s="94"/>
      <c r="AG231" s="94"/>
      <c r="AH231" s="94"/>
      <c r="AI231" s="94"/>
      <c r="AJ231" s="94"/>
      <c r="AK231" s="94"/>
      <c r="AL231" s="94"/>
      <c r="AM231" s="94"/>
      <c r="AN231" s="94"/>
      <c r="AO231" s="94"/>
      <c r="AP231" s="94"/>
      <c r="AQ231" s="94"/>
      <c r="AR231" s="94"/>
      <c r="AS231" s="94"/>
      <c r="AT231" s="94"/>
      <c r="AU231" s="94"/>
      <c r="AV231" s="94"/>
      <c r="AW231" s="94"/>
      <c r="AX231" s="94"/>
      <c r="AY231" s="94"/>
      <c r="AZ231" s="94"/>
      <c r="BA231" s="94"/>
      <c r="BB231" s="94"/>
      <c r="BC231" s="94"/>
      <c r="BD231" s="94"/>
      <c r="BE231" s="94"/>
      <c r="BF231" s="94"/>
      <c r="BG231" s="94"/>
      <c r="BH231" s="94"/>
      <c r="BI231" s="94"/>
    </row>
    <row r="232" spans="1:61">
      <c r="A232" s="94"/>
      <c r="B232" s="95"/>
      <c r="C232" s="96"/>
      <c r="D232" s="97"/>
      <c r="E232" s="97"/>
      <c r="F232" s="97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  <c r="AA232" s="94"/>
      <c r="AB232" s="94"/>
      <c r="AC232" s="94"/>
      <c r="AD232" s="94"/>
      <c r="AE232" s="94"/>
      <c r="AF232" s="94"/>
      <c r="AG232" s="94"/>
      <c r="AH232" s="94"/>
      <c r="AI232" s="94"/>
      <c r="AJ232" s="94"/>
      <c r="AK232" s="94"/>
      <c r="AL232" s="94"/>
      <c r="AM232" s="94"/>
      <c r="AN232" s="94"/>
      <c r="AO232" s="94"/>
      <c r="AP232" s="94"/>
      <c r="AQ232" s="94"/>
      <c r="AR232" s="94"/>
      <c r="AS232" s="94"/>
      <c r="AT232" s="94"/>
      <c r="AU232" s="94"/>
      <c r="AV232" s="94"/>
      <c r="AW232" s="94"/>
      <c r="AX232" s="94"/>
      <c r="AY232" s="94"/>
      <c r="AZ232" s="94"/>
      <c r="BA232" s="94"/>
      <c r="BB232" s="94"/>
      <c r="BC232" s="94"/>
      <c r="BD232" s="94"/>
      <c r="BE232" s="94"/>
      <c r="BF232" s="94"/>
      <c r="BG232" s="94"/>
      <c r="BH232" s="94"/>
      <c r="BI232" s="94"/>
    </row>
    <row r="233" spans="1:61">
      <c r="A233" s="94"/>
      <c r="B233" s="95"/>
      <c r="C233" s="96"/>
      <c r="D233" s="97"/>
      <c r="E233" s="97"/>
      <c r="F233" s="97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  <c r="X233" s="94"/>
      <c r="Y233" s="94"/>
      <c r="Z233" s="94"/>
      <c r="AA233" s="94"/>
      <c r="AB233" s="94"/>
      <c r="AC233" s="94"/>
      <c r="AD233" s="94"/>
      <c r="AE233" s="94"/>
      <c r="AF233" s="94"/>
      <c r="AG233" s="94"/>
      <c r="AH233" s="94"/>
      <c r="AI233" s="94"/>
      <c r="AJ233" s="94"/>
      <c r="AK233" s="94"/>
      <c r="AL233" s="94"/>
      <c r="AM233" s="94"/>
      <c r="AN233" s="94"/>
      <c r="AO233" s="94"/>
      <c r="AP233" s="94"/>
      <c r="AQ233" s="94"/>
      <c r="AR233" s="94"/>
      <c r="AS233" s="94"/>
      <c r="AT233" s="94"/>
      <c r="AU233" s="94"/>
      <c r="AV233" s="94"/>
      <c r="AW233" s="94"/>
      <c r="AX233" s="94"/>
      <c r="AY233" s="94"/>
      <c r="AZ233" s="94"/>
      <c r="BA233" s="94"/>
      <c r="BB233" s="94"/>
      <c r="BC233" s="94"/>
      <c r="BD233" s="94"/>
      <c r="BE233" s="94"/>
      <c r="BF233" s="94"/>
      <c r="BG233" s="94"/>
      <c r="BH233" s="94"/>
      <c r="BI233" s="94"/>
    </row>
    <row r="234" spans="1:61">
      <c r="A234" s="94"/>
      <c r="B234" s="95"/>
      <c r="C234" s="96"/>
      <c r="D234" s="97"/>
      <c r="E234" s="97"/>
      <c r="F234" s="97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  <c r="AA234" s="94"/>
      <c r="AB234" s="94"/>
      <c r="AC234" s="94"/>
      <c r="AD234" s="94"/>
      <c r="AE234" s="94"/>
      <c r="AF234" s="94"/>
      <c r="AG234" s="94"/>
      <c r="AH234" s="94"/>
      <c r="AI234" s="94"/>
      <c r="AJ234" s="94"/>
      <c r="AK234" s="94"/>
      <c r="AL234" s="94"/>
      <c r="AM234" s="94"/>
      <c r="AN234" s="94"/>
      <c r="AO234" s="94"/>
      <c r="AP234" s="94"/>
      <c r="AQ234" s="94"/>
      <c r="AR234" s="94"/>
      <c r="AS234" s="94"/>
      <c r="AT234" s="94"/>
      <c r="AU234" s="94"/>
      <c r="AV234" s="94"/>
      <c r="AW234" s="94"/>
      <c r="AX234" s="94"/>
      <c r="AY234" s="94"/>
      <c r="AZ234" s="94"/>
      <c r="BA234" s="94"/>
      <c r="BB234" s="94"/>
      <c r="BC234" s="94"/>
      <c r="BD234" s="94"/>
      <c r="BE234" s="94"/>
      <c r="BF234" s="94"/>
      <c r="BG234" s="94"/>
      <c r="BH234" s="94"/>
      <c r="BI234" s="94"/>
    </row>
    <row r="235" spans="1:61">
      <c r="A235" s="94"/>
      <c r="B235" s="95"/>
      <c r="C235" s="96"/>
      <c r="D235" s="97"/>
      <c r="E235" s="97"/>
      <c r="F235" s="97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  <c r="X235" s="94"/>
      <c r="Y235" s="94"/>
      <c r="Z235" s="94"/>
      <c r="AA235" s="94"/>
      <c r="AB235" s="94"/>
      <c r="AC235" s="94"/>
      <c r="AD235" s="94"/>
      <c r="AE235" s="94"/>
      <c r="AF235" s="94"/>
      <c r="AG235" s="94"/>
      <c r="AH235" s="94"/>
      <c r="AI235" s="94"/>
      <c r="AJ235" s="94"/>
      <c r="AK235" s="94"/>
      <c r="AL235" s="94"/>
      <c r="AM235" s="94"/>
      <c r="AN235" s="94"/>
      <c r="AO235" s="94"/>
      <c r="AP235" s="94"/>
      <c r="AQ235" s="94"/>
      <c r="AR235" s="94"/>
      <c r="AS235" s="94"/>
      <c r="AT235" s="94"/>
      <c r="AU235" s="94"/>
      <c r="AV235" s="94"/>
      <c r="AW235" s="94"/>
      <c r="AX235" s="94"/>
      <c r="AY235" s="94"/>
      <c r="AZ235" s="94"/>
      <c r="BA235" s="94"/>
      <c r="BB235" s="94"/>
      <c r="BC235" s="94"/>
      <c r="BD235" s="94"/>
      <c r="BE235" s="94"/>
      <c r="BF235" s="94"/>
      <c r="BG235" s="94"/>
      <c r="BH235" s="94"/>
      <c r="BI235" s="94"/>
    </row>
    <row r="236" spans="1:61">
      <c r="A236" s="94"/>
      <c r="B236" s="95"/>
      <c r="C236" s="96"/>
      <c r="D236" s="97"/>
      <c r="E236" s="97"/>
      <c r="F236" s="97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  <c r="S236" s="94"/>
      <c r="T236" s="94"/>
      <c r="U236" s="94"/>
      <c r="V236" s="94"/>
      <c r="W236" s="94"/>
      <c r="X236" s="94"/>
      <c r="Y236" s="94"/>
      <c r="Z236" s="94"/>
      <c r="AA236" s="94"/>
      <c r="AB236" s="94"/>
      <c r="AC236" s="94"/>
      <c r="AD236" s="94"/>
      <c r="AE236" s="94"/>
      <c r="AF236" s="94"/>
      <c r="AG236" s="94"/>
      <c r="AH236" s="94"/>
      <c r="AI236" s="94"/>
      <c r="AJ236" s="94"/>
      <c r="AK236" s="94"/>
      <c r="AL236" s="94"/>
      <c r="AM236" s="94"/>
      <c r="AN236" s="94"/>
      <c r="AO236" s="94"/>
      <c r="AP236" s="94"/>
      <c r="AQ236" s="94"/>
      <c r="AR236" s="94"/>
      <c r="AS236" s="94"/>
      <c r="AT236" s="94"/>
      <c r="AU236" s="94"/>
      <c r="AV236" s="94"/>
      <c r="AW236" s="94"/>
      <c r="AX236" s="94"/>
      <c r="AY236" s="94"/>
      <c r="AZ236" s="94"/>
      <c r="BA236" s="94"/>
      <c r="BB236" s="94"/>
      <c r="BC236" s="94"/>
      <c r="BD236" s="94"/>
      <c r="BE236" s="94"/>
      <c r="BF236" s="94"/>
      <c r="BG236" s="94"/>
      <c r="BH236" s="94"/>
      <c r="BI236" s="94"/>
    </row>
    <row r="237" spans="1:61">
      <c r="A237" s="94"/>
      <c r="B237" s="95"/>
      <c r="C237" s="96"/>
      <c r="D237" s="97"/>
      <c r="E237" s="97"/>
      <c r="F237" s="97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4"/>
      <c r="U237" s="94"/>
      <c r="V237" s="94"/>
      <c r="W237" s="94"/>
      <c r="X237" s="94"/>
      <c r="Y237" s="94"/>
      <c r="Z237" s="94"/>
      <c r="AA237" s="94"/>
      <c r="AB237" s="94"/>
      <c r="AC237" s="94"/>
      <c r="AD237" s="94"/>
      <c r="AE237" s="94"/>
      <c r="AF237" s="94"/>
      <c r="AG237" s="94"/>
      <c r="AH237" s="94"/>
      <c r="AI237" s="94"/>
      <c r="AJ237" s="94"/>
      <c r="AK237" s="94"/>
      <c r="AL237" s="94"/>
      <c r="AM237" s="94"/>
      <c r="AN237" s="94"/>
      <c r="AO237" s="94"/>
      <c r="AP237" s="94"/>
      <c r="AQ237" s="94"/>
      <c r="AR237" s="94"/>
      <c r="AS237" s="94"/>
      <c r="AT237" s="94"/>
      <c r="AU237" s="94"/>
      <c r="AV237" s="94"/>
      <c r="AW237" s="94"/>
      <c r="AX237" s="94"/>
      <c r="AY237" s="94"/>
      <c r="AZ237" s="94"/>
      <c r="BA237" s="94"/>
      <c r="BB237" s="94"/>
      <c r="BC237" s="94"/>
      <c r="BD237" s="94"/>
      <c r="BE237" s="94"/>
      <c r="BF237" s="94"/>
      <c r="BG237" s="94"/>
      <c r="BH237" s="94"/>
      <c r="BI237" s="94"/>
    </row>
    <row r="238" spans="1:61">
      <c r="A238" s="94"/>
      <c r="B238" s="95"/>
      <c r="C238" s="96"/>
      <c r="D238" s="97"/>
      <c r="E238" s="97"/>
      <c r="F238" s="97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94"/>
      <c r="S238" s="94"/>
      <c r="T238" s="94"/>
      <c r="U238" s="94"/>
      <c r="V238" s="94"/>
      <c r="W238" s="94"/>
      <c r="X238" s="94"/>
      <c r="Y238" s="94"/>
      <c r="Z238" s="94"/>
      <c r="AA238" s="94"/>
      <c r="AB238" s="94"/>
      <c r="AC238" s="94"/>
      <c r="AD238" s="94"/>
      <c r="AE238" s="94"/>
      <c r="AF238" s="94"/>
      <c r="AG238" s="94"/>
      <c r="AH238" s="94"/>
      <c r="AI238" s="94"/>
      <c r="AJ238" s="94"/>
      <c r="AK238" s="94"/>
      <c r="AL238" s="94"/>
      <c r="AM238" s="94"/>
      <c r="AN238" s="94"/>
      <c r="AO238" s="94"/>
      <c r="AP238" s="94"/>
      <c r="AQ238" s="94"/>
      <c r="AR238" s="94"/>
      <c r="AS238" s="94"/>
      <c r="AT238" s="94"/>
      <c r="AU238" s="94"/>
      <c r="AV238" s="94"/>
      <c r="AW238" s="94"/>
      <c r="AX238" s="94"/>
      <c r="AY238" s="94"/>
      <c r="AZ238" s="94"/>
      <c r="BA238" s="94"/>
      <c r="BB238" s="94"/>
      <c r="BC238" s="94"/>
      <c r="BD238" s="94"/>
      <c r="BE238" s="94"/>
      <c r="BF238" s="94"/>
      <c r="BG238" s="94"/>
      <c r="BH238" s="94"/>
      <c r="BI238" s="94"/>
    </row>
    <row r="239" spans="1:61">
      <c r="A239" s="94"/>
      <c r="B239" s="95"/>
      <c r="C239" s="96"/>
      <c r="D239" s="97"/>
      <c r="E239" s="97"/>
      <c r="F239" s="97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  <c r="S239" s="94"/>
      <c r="T239" s="94"/>
      <c r="U239" s="94"/>
      <c r="V239" s="94"/>
      <c r="W239" s="94"/>
      <c r="X239" s="94"/>
      <c r="Y239" s="94"/>
      <c r="Z239" s="94"/>
      <c r="AA239" s="94"/>
      <c r="AB239" s="94"/>
      <c r="AC239" s="94"/>
      <c r="AD239" s="94"/>
      <c r="AE239" s="94"/>
      <c r="AF239" s="94"/>
      <c r="AG239" s="94"/>
      <c r="AH239" s="94"/>
      <c r="AI239" s="94"/>
      <c r="AJ239" s="94"/>
      <c r="AK239" s="94"/>
      <c r="AL239" s="94"/>
      <c r="AM239" s="94"/>
      <c r="AN239" s="94"/>
      <c r="AO239" s="94"/>
      <c r="AP239" s="94"/>
      <c r="AQ239" s="94"/>
      <c r="AR239" s="94"/>
      <c r="AS239" s="94"/>
      <c r="AT239" s="94"/>
      <c r="AU239" s="94"/>
      <c r="AV239" s="94"/>
      <c r="AW239" s="94"/>
      <c r="AX239" s="94"/>
      <c r="AY239" s="94"/>
      <c r="AZ239" s="94"/>
      <c r="BA239" s="94"/>
      <c r="BB239" s="94"/>
      <c r="BC239" s="94"/>
      <c r="BD239" s="94"/>
      <c r="BE239" s="94"/>
      <c r="BF239" s="94"/>
      <c r="BG239" s="94"/>
      <c r="BH239" s="94"/>
      <c r="BI239" s="94"/>
    </row>
    <row r="240" spans="1:61">
      <c r="A240" s="94"/>
      <c r="B240" s="95"/>
      <c r="C240" s="96"/>
      <c r="D240" s="97"/>
      <c r="E240" s="97"/>
      <c r="F240" s="97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  <c r="S240" s="94"/>
      <c r="T240" s="94"/>
      <c r="U240" s="94"/>
      <c r="V240" s="94"/>
      <c r="W240" s="94"/>
      <c r="X240" s="94"/>
      <c r="Y240" s="94"/>
      <c r="Z240" s="94"/>
      <c r="AA240" s="94"/>
      <c r="AB240" s="94"/>
      <c r="AC240" s="94"/>
      <c r="AD240" s="94"/>
      <c r="AE240" s="94"/>
      <c r="AF240" s="94"/>
      <c r="AG240" s="94"/>
      <c r="AH240" s="94"/>
      <c r="AI240" s="94"/>
      <c r="AJ240" s="94"/>
      <c r="AK240" s="94"/>
      <c r="AL240" s="94"/>
      <c r="AM240" s="94"/>
      <c r="AN240" s="94"/>
      <c r="AO240" s="94"/>
      <c r="AP240" s="94"/>
      <c r="AQ240" s="94"/>
      <c r="AR240" s="94"/>
      <c r="AS240" s="94"/>
      <c r="AT240" s="94"/>
      <c r="AU240" s="94"/>
      <c r="AV240" s="94"/>
      <c r="AW240" s="94"/>
      <c r="AX240" s="94"/>
      <c r="AY240" s="94"/>
      <c r="AZ240" s="94"/>
      <c r="BA240" s="94"/>
      <c r="BB240" s="94"/>
      <c r="BC240" s="94"/>
      <c r="BD240" s="94"/>
      <c r="BE240" s="94"/>
      <c r="BF240" s="94"/>
      <c r="BG240" s="94"/>
      <c r="BH240" s="94"/>
      <c r="BI240" s="94"/>
    </row>
    <row r="241" spans="1:61">
      <c r="A241" s="94"/>
      <c r="B241" s="95"/>
      <c r="C241" s="96"/>
      <c r="D241" s="97"/>
      <c r="E241" s="97"/>
      <c r="F241" s="97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  <c r="S241" s="94"/>
      <c r="T241" s="94"/>
      <c r="U241" s="94"/>
      <c r="V241" s="94"/>
      <c r="W241" s="94"/>
      <c r="X241" s="94"/>
      <c r="Y241" s="94"/>
      <c r="Z241" s="94"/>
      <c r="AA241" s="94"/>
      <c r="AB241" s="94"/>
      <c r="AC241" s="94"/>
      <c r="AD241" s="94"/>
      <c r="AE241" s="94"/>
      <c r="AF241" s="94"/>
      <c r="AG241" s="94"/>
      <c r="AH241" s="94"/>
      <c r="AI241" s="94"/>
      <c r="AJ241" s="94"/>
      <c r="AK241" s="94"/>
      <c r="AL241" s="94"/>
      <c r="AM241" s="94"/>
      <c r="AN241" s="94"/>
      <c r="AO241" s="94"/>
      <c r="AP241" s="94"/>
      <c r="AQ241" s="94"/>
      <c r="AR241" s="94"/>
      <c r="AS241" s="94"/>
      <c r="AT241" s="94"/>
      <c r="AU241" s="94"/>
      <c r="AV241" s="94"/>
      <c r="AW241" s="94"/>
      <c r="AX241" s="94"/>
      <c r="AY241" s="94"/>
      <c r="AZ241" s="94"/>
      <c r="BA241" s="94"/>
      <c r="BB241" s="94"/>
      <c r="BC241" s="94"/>
      <c r="BD241" s="94"/>
      <c r="BE241" s="94"/>
      <c r="BF241" s="94"/>
      <c r="BG241" s="94"/>
      <c r="BH241" s="94"/>
      <c r="BI241" s="94"/>
    </row>
    <row r="242" spans="1:61">
      <c r="A242" s="94"/>
      <c r="B242" s="95"/>
      <c r="C242" s="96"/>
      <c r="D242" s="97"/>
      <c r="E242" s="97"/>
      <c r="F242" s="97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  <c r="S242" s="94"/>
      <c r="T242" s="94"/>
      <c r="U242" s="94"/>
      <c r="V242" s="94"/>
      <c r="W242" s="94"/>
      <c r="X242" s="94"/>
      <c r="Y242" s="94"/>
      <c r="Z242" s="94"/>
      <c r="AA242" s="94"/>
      <c r="AB242" s="94"/>
      <c r="AC242" s="94"/>
      <c r="AD242" s="94"/>
      <c r="AE242" s="94"/>
      <c r="AF242" s="94"/>
      <c r="AG242" s="94"/>
      <c r="AH242" s="94"/>
      <c r="AI242" s="94"/>
      <c r="AJ242" s="94"/>
      <c r="AK242" s="94"/>
      <c r="AL242" s="94"/>
      <c r="AM242" s="94"/>
      <c r="AN242" s="94"/>
      <c r="AO242" s="94"/>
      <c r="AP242" s="94"/>
      <c r="AQ242" s="94"/>
      <c r="AR242" s="94"/>
      <c r="AS242" s="94"/>
      <c r="AT242" s="94"/>
      <c r="AU242" s="94"/>
      <c r="AV242" s="94"/>
      <c r="AW242" s="94"/>
      <c r="AX242" s="94"/>
      <c r="AY242" s="94"/>
      <c r="AZ242" s="94"/>
      <c r="BA242" s="94"/>
      <c r="BB242" s="94"/>
      <c r="BC242" s="94"/>
      <c r="BD242" s="94"/>
      <c r="BE242" s="94"/>
      <c r="BF242" s="94"/>
      <c r="BG242" s="94"/>
      <c r="BH242" s="94"/>
      <c r="BI242" s="94"/>
    </row>
    <row r="243" spans="1:61">
      <c r="A243" s="94"/>
      <c r="B243" s="95"/>
      <c r="C243" s="96"/>
      <c r="D243" s="97"/>
      <c r="E243" s="97"/>
      <c r="F243" s="97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4"/>
      <c r="U243" s="94"/>
      <c r="V243" s="94"/>
      <c r="W243" s="94"/>
      <c r="X243" s="94"/>
      <c r="Y243" s="94"/>
      <c r="Z243" s="94"/>
      <c r="AA243" s="94"/>
      <c r="AB243" s="94"/>
      <c r="AC243" s="94"/>
      <c r="AD243" s="94"/>
      <c r="AE243" s="94"/>
      <c r="AF243" s="94"/>
      <c r="AG243" s="94"/>
      <c r="AH243" s="94"/>
      <c r="AI243" s="94"/>
      <c r="AJ243" s="94"/>
      <c r="AK243" s="94"/>
      <c r="AL243" s="94"/>
      <c r="AM243" s="94"/>
      <c r="AN243" s="94"/>
      <c r="AO243" s="94"/>
      <c r="AP243" s="94"/>
      <c r="AQ243" s="94"/>
      <c r="AR243" s="94"/>
      <c r="AS243" s="94"/>
      <c r="AT243" s="94"/>
      <c r="AU243" s="94"/>
      <c r="AV243" s="94"/>
      <c r="AW243" s="94"/>
      <c r="AX243" s="94"/>
      <c r="AY243" s="94"/>
      <c r="AZ243" s="94"/>
      <c r="BA243" s="94"/>
      <c r="BB243" s="94"/>
      <c r="BC243" s="94"/>
      <c r="BD243" s="94"/>
      <c r="BE243" s="94"/>
      <c r="BF243" s="94"/>
      <c r="BG243" s="94"/>
      <c r="BH243" s="94"/>
      <c r="BI243" s="94"/>
    </row>
    <row r="244" spans="1:61">
      <c r="A244" s="94"/>
      <c r="B244" s="95"/>
      <c r="C244" s="96"/>
      <c r="D244" s="97"/>
      <c r="E244" s="97"/>
      <c r="F244" s="97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  <c r="U244" s="94"/>
      <c r="V244" s="94"/>
      <c r="W244" s="94"/>
      <c r="X244" s="94"/>
      <c r="Y244" s="94"/>
      <c r="Z244" s="94"/>
      <c r="AA244" s="94"/>
      <c r="AB244" s="94"/>
      <c r="AC244" s="94"/>
      <c r="AD244" s="94"/>
      <c r="AE244" s="94"/>
      <c r="AF244" s="94"/>
      <c r="AG244" s="94"/>
      <c r="AH244" s="94"/>
      <c r="AI244" s="94"/>
      <c r="AJ244" s="94"/>
      <c r="AK244" s="94"/>
      <c r="AL244" s="94"/>
      <c r="AM244" s="94"/>
      <c r="AN244" s="94"/>
      <c r="AO244" s="94"/>
      <c r="AP244" s="94"/>
      <c r="AQ244" s="94"/>
      <c r="AR244" s="94"/>
      <c r="AS244" s="94"/>
      <c r="AT244" s="94"/>
      <c r="AU244" s="94"/>
      <c r="AV244" s="94"/>
      <c r="AW244" s="94"/>
      <c r="AX244" s="94"/>
      <c r="AY244" s="94"/>
      <c r="AZ244" s="94"/>
      <c r="BA244" s="94"/>
      <c r="BB244" s="94"/>
      <c r="BC244" s="94"/>
      <c r="BD244" s="94"/>
      <c r="BE244" s="94"/>
      <c r="BF244" s="94"/>
      <c r="BG244" s="94"/>
      <c r="BH244" s="94"/>
      <c r="BI244" s="94"/>
    </row>
    <row r="245" spans="1:61">
      <c r="A245" s="94"/>
      <c r="B245" s="95"/>
      <c r="C245" s="96"/>
      <c r="D245" s="97"/>
      <c r="E245" s="97"/>
      <c r="F245" s="97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  <c r="S245" s="94"/>
      <c r="T245" s="94"/>
      <c r="U245" s="94"/>
      <c r="V245" s="94"/>
      <c r="W245" s="94"/>
      <c r="X245" s="94"/>
      <c r="Y245" s="94"/>
      <c r="Z245" s="94"/>
      <c r="AA245" s="94"/>
      <c r="AB245" s="94"/>
      <c r="AC245" s="94"/>
      <c r="AD245" s="94"/>
      <c r="AE245" s="94"/>
      <c r="AF245" s="94"/>
      <c r="AG245" s="94"/>
      <c r="AH245" s="94"/>
      <c r="AI245" s="94"/>
      <c r="AJ245" s="94"/>
      <c r="AK245" s="94"/>
      <c r="AL245" s="94"/>
      <c r="AM245" s="94"/>
      <c r="AN245" s="94"/>
      <c r="AO245" s="94"/>
      <c r="AP245" s="94"/>
      <c r="AQ245" s="94"/>
      <c r="AR245" s="94"/>
      <c r="AS245" s="94"/>
      <c r="AT245" s="94"/>
      <c r="AU245" s="94"/>
      <c r="AV245" s="94"/>
      <c r="AW245" s="94"/>
      <c r="AX245" s="94"/>
      <c r="AY245" s="94"/>
      <c r="AZ245" s="94"/>
      <c r="BA245" s="94"/>
      <c r="BB245" s="94"/>
      <c r="BC245" s="94"/>
      <c r="BD245" s="94"/>
      <c r="BE245" s="94"/>
      <c r="BF245" s="94"/>
      <c r="BG245" s="94"/>
      <c r="BH245" s="94"/>
      <c r="BI245" s="94"/>
    </row>
    <row r="246" spans="1:61">
      <c r="A246" s="94"/>
      <c r="B246" s="95"/>
      <c r="C246" s="96"/>
      <c r="D246" s="97"/>
      <c r="E246" s="97"/>
      <c r="F246" s="97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  <c r="S246" s="94"/>
      <c r="T246" s="94"/>
      <c r="U246" s="94"/>
      <c r="V246" s="94"/>
      <c r="W246" s="94"/>
      <c r="X246" s="94"/>
      <c r="Y246" s="94"/>
      <c r="Z246" s="94"/>
      <c r="AA246" s="94"/>
      <c r="AB246" s="94"/>
      <c r="AC246" s="94"/>
      <c r="AD246" s="94"/>
      <c r="AE246" s="94"/>
      <c r="AF246" s="94"/>
      <c r="AG246" s="94"/>
      <c r="AH246" s="94"/>
      <c r="AI246" s="94"/>
      <c r="AJ246" s="94"/>
      <c r="AK246" s="94"/>
      <c r="AL246" s="94"/>
      <c r="AM246" s="94"/>
      <c r="AN246" s="94"/>
      <c r="AO246" s="94"/>
      <c r="AP246" s="94"/>
      <c r="AQ246" s="94"/>
      <c r="AR246" s="94"/>
      <c r="AS246" s="94"/>
      <c r="AT246" s="94"/>
      <c r="AU246" s="94"/>
      <c r="AV246" s="94"/>
      <c r="AW246" s="94"/>
      <c r="AX246" s="94"/>
      <c r="AY246" s="94"/>
      <c r="AZ246" s="94"/>
      <c r="BA246" s="94"/>
      <c r="BB246" s="94"/>
      <c r="BC246" s="94"/>
      <c r="BD246" s="94"/>
      <c r="BE246" s="94"/>
      <c r="BF246" s="94"/>
      <c r="BG246" s="94"/>
      <c r="BH246" s="94"/>
      <c r="BI246" s="94"/>
    </row>
    <row r="247" spans="1:61">
      <c r="A247" s="94"/>
      <c r="B247" s="95"/>
      <c r="C247" s="96"/>
      <c r="D247" s="97"/>
      <c r="E247" s="97"/>
      <c r="F247" s="97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  <c r="S247" s="94"/>
      <c r="T247" s="94"/>
      <c r="U247" s="94"/>
      <c r="V247" s="94"/>
      <c r="W247" s="94"/>
      <c r="X247" s="94"/>
      <c r="Y247" s="94"/>
      <c r="Z247" s="94"/>
      <c r="AA247" s="94"/>
      <c r="AB247" s="94"/>
      <c r="AC247" s="94"/>
      <c r="AD247" s="94"/>
      <c r="AE247" s="94"/>
      <c r="AF247" s="94"/>
      <c r="AG247" s="94"/>
      <c r="AH247" s="94"/>
      <c r="AI247" s="94"/>
      <c r="AJ247" s="94"/>
      <c r="AK247" s="94"/>
      <c r="AL247" s="94"/>
      <c r="AM247" s="94"/>
      <c r="AN247" s="94"/>
      <c r="AO247" s="94"/>
      <c r="AP247" s="94"/>
      <c r="AQ247" s="94"/>
      <c r="AR247" s="94"/>
      <c r="AS247" s="94"/>
      <c r="AT247" s="94"/>
      <c r="AU247" s="94"/>
      <c r="AV247" s="94"/>
      <c r="AW247" s="94"/>
      <c r="AX247" s="94"/>
      <c r="AY247" s="94"/>
      <c r="AZ247" s="94"/>
      <c r="BA247" s="94"/>
      <c r="BB247" s="94"/>
      <c r="BC247" s="94"/>
      <c r="BD247" s="94"/>
      <c r="BE247" s="94"/>
      <c r="BF247" s="94"/>
      <c r="BG247" s="94"/>
      <c r="BH247" s="94"/>
      <c r="BI247" s="94"/>
    </row>
    <row r="248" spans="1:61">
      <c r="A248" s="94"/>
      <c r="B248" s="95"/>
      <c r="C248" s="96"/>
      <c r="D248" s="97"/>
      <c r="E248" s="97"/>
      <c r="F248" s="97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  <c r="S248" s="94"/>
      <c r="T248" s="94"/>
      <c r="U248" s="94"/>
      <c r="V248" s="94"/>
      <c r="W248" s="94"/>
      <c r="X248" s="94"/>
      <c r="Y248" s="94"/>
      <c r="Z248" s="94"/>
      <c r="AA248" s="94"/>
      <c r="AB248" s="94"/>
      <c r="AC248" s="94"/>
      <c r="AD248" s="94"/>
      <c r="AE248" s="94"/>
      <c r="AF248" s="94"/>
      <c r="AG248" s="94"/>
      <c r="AH248" s="94"/>
      <c r="AI248" s="94"/>
      <c r="AJ248" s="94"/>
      <c r="AK248" s="94"/>
      <c r="AL248" s="94"/>
      <c r="AM248" s="94"/>
      <c r="AN248" s="94"/>
      <c r="AO248" s="94"/>
      <c r="AP248" s="94"/>
      <c r="AQ248" s="94"/>
      <c r="AR248" s="94"/>
      <c r="AS248" s="94"/>
      <c r="AT248" s="94"/>
      <c r="AU248" s="94"/>
      <c r="AV248" s="94"/>
      <c r="AW248" s="94"/>
      <c r="AX248" s="94"/>
      <c r="AY248" s="94"/>
      <c r="AZ248" s="94"/>
      <c r="BA248" s="94"/>
      <c r="BB248" s="94"/>
      <c r="BC248" s="94"/>
      <c r="BD248" s="94"/>
      <c r="BE248" s="94"/>
      <c r="BF248" s="94"/>
      <c r="BG248" s="94"/>
      <c r="BH248" s="94"/>
      <c r="BI248" s="94"/>
    </row>
    <row r="249" spans="1:61">
      <c r="A249" s="94"/>
      <c r="B249" s="95"/>
      <c r="C249" s="96"/>
      <c r="D249" s="97"/>
      <c r="E249" s="97"/>
      <c r="F249" s="97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  <c r="S249" s="94"/>
      <c r="T249" s="94"/>
      <c r="U249" s="94"/>
      <c r="V249" s="94"/>
      <c r="W249" s="94"/>
      <c r="X249" s="94"/>
      <c r="Y249" s="94"/>
      <c r="Z249" s="94"/>
      <c r="AA249" s="94"/>
      <c r="AB249" s="94"/>
      <c r="AC249" s="94"/>
      <c r="AD249" s="94"/>
      <c r="AE249" s="94"/>
      <c r="AF249" s="94"/>
      <c r="AG249" s="94"/>
      <c r="AH249" s="94"/>
      <c r="AI249" s="94"/>
      <c r="AJ249" s="94"/>
      <c r="AK249" s="94"/>
      <c r="AL249" s="94"/>
      <c r="AM249" s="94"/>
      <c r="AN249" s="94"/>
      <c r="AO249" s="94"/>
      <c r="AP249" s="94"/>
      <c r="AQ249" s="94"/>
      <c r="AR249" s="94"/>
      <c r="AS249" s="94"/>
      <c r="AT249" s="94"/>
      <c r="AU249" s="94"/>
      <c r="AV249" s="94"/>
      <c r="AW249" s="94"/>
      <c r="AX249" s="94"/>
      <c r="AY249" s="94"/>
      <c r="AZ249" s="94"/>
      <c r="BA249" s="94"/>
      <c r="BB249" s="94"/>
      <c r="BC249" s="94"/>
      <c r="BD249" s="94"/>
      <c r="BE249" s="94"/>
      <c r="BF249" s="94"/>
      <c r="BG249" s="94"/>
      <c r="BH249" s="94"/>
      <c r="BI249" s="94"/>
    </row>
    <row r="250" spans="1:61">
      <c r="A250" s="94"/>
      <c r="B250" s="95"/>
      <c r="C250" s="96"/>
      <c r="D250" s="97"/>
      <c r="E250" s="97"/>
      <c r="F250" s="97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  <c r="S250" s="94"/>
      <c r="T250" s="94"/>
      <c r="U250" s="94"/>
      <c r="V250" s="94"/>
      <c r="W250" s="94"/>
      <c r="X250" s="94"/>
      <c r="Y250" s="94"/>
      <c r="Z250" s="94"/>
      <c r="AA250" s="94"/>
      <c r="AB250" s="94"/>
      <c r="AC250" s="94"/>
      <c r="AD250" s="94"/>
      <c r="AE250" s="94"/>
      <c r="AF250" s="94"/>
      <c r="AG250" s="94"/>
      <c r="AH250" s="94"/>
      <c r="AI250" s="94"/>
      <c r="AJ250" s="94"/>
      <c r="AK250" s="94"/>
      <c r="AL250" s="94"/>
      <c r="AM250" s="94"/>
      <c r="AN250" s="94"/>
      <c r="AO250" s="94"/>
      <c r="AP250" s="94"/>
      <c r="AQ250" s="94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</row>
    <row r="251" spans="1:61">
      <c r="A251" s="94"/>
      <c r="B251" s="95"/>
      <c r="C251" s="96"/>
      <c r="D251" s="97"/>
      <c r="E251" s="97"/>
      <c r="F251" s="97"/>
      <c r="G251" s="94"/>
      <c r="H251" s="94"/>
      <c r="I251" s="94"/>
      <c r="J251" s="94"/>
      <c r="K251" s="94"/>
      <c r="L251" s="94"/>
      <c r="M251" s="94"/>
      <c r="N251" s="94"/>
      <c r="O251" s="94"/>
      <c r="P251" s="94"/>
      <c r="Q251" s="94"/>
      <c r="R251" s="94"/>
      <c r="S251" s="94"/>
      <c r="T251" s="94"/>
      <c r="U251" s="94"/>
      <c r="V251" s="94"/>
      <c r="W251" s="94"/>
      <c r="X251" s="94"/>
      <c r="Y251" s="94"/>
      <c r="Z251" s="94"/>
      <c r="AA251" s="94"/>
      <c r="AB251" s="94"/>
      <c r="AC251" s="94"/>
      <c r="AD251" s="94"/>
      <c r="AE251" s="94"/>
      <c r="AF251" s="94"/>
      <c r="AG251" s="94"/>
      <c r="AH251" s="94"/>
      <c r="AI251" s="94"/>
      <c r="AJ251" s="94"/>
      <c r="AK251" s="94"/>
      <c r="AL251" s="94"/>
      <c r="AM251" s="94"/>
      <c r="AN251" s="94"/>
      <c r="AO251" s="94"/>
      <c r="AP251" s="94"/>
      <c r="AQ251" s="94"/>
      <c r="AR251" s="94"/>
      <c r="AS251" s="94"/>
      <c r="AT251" s="94"/>
      <c r="AU251" s="94"/>
      <c r="AV251" s="94"/>
      <c r="AW251" s="94"/>
      <c r="AX251" s="94"/>
      <c r="AY251" s="94"/>
      <c r="AZ251" s="94"/>
      <c r="BA251" s="94"/>
      <c r="BB251" s="94"/>
      <c r="BC251" s="94"/>
      <c r="BD251" s="94"/>
      <c r="BE251" s="94"/>
      <c r="BF251" s="94"/>
      <c r="BG251" s="94"/>
      <c r="BH251" s="94"/>
      <c r="BI251" s="94"/>
    </row>
    <row r="252" spans="1:61">
      <c r="A252" s="94"/>
      <c r="B252" s="95"/>
      <c r="C252" s="96"/>
      <c r="D252" s="97"/>
      <c r="E252" s="97"/>
      <c r="F252" s="97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  <c r="S252" s="94"/>
      <c r="T252" s="94"/>
      <c r="U252" s="94"/>
      <c r="V252" s="94"/>
      <c r="W252" s="94"/>
      <c r="X252" s="94"/>
      <c r="Y252" s="94"/>
      <c r="Z252" s="94"/>
      <c r="AA252" s="94"/>
      <c r="AB252" s="94"/>
      <c r="AC252" s="94"/>
      <c r="AD252" s="94"/>
      <c r="AE252" s="94"/>
      <c r="AF252" s="94"/>
      <c r="AG252" s="94"/>
      <c r="AH252" s="94"/>
      <c r="AI252" s="94"/>
      <c r="AJ252" s="94"/>
      <c r="AK252" s="94"/>
      <c r="AL252" s="94"/>
      <c r="AM252" s="94"/>
      <c r="AN252" s="94"/>
      <c r="AO252" s="94"/>
      <c r="AP252" s="94"/>
      <c r="AQ252" s="94"/>
      <c r="AR252" s="94"/>
      <c r="AS252" s="94"/>
      <c r="AT252" s="94"/>
      <c r="AU252" s="94"/>
      <c r="AV252" s="94"/>
      <c r="AW252" s="94"/>
      <c r="AX252" s="94"/>
      <c r="AY252" s="94"/>
      <c r="AZ252" s="94"/>
      <c r="BA252" s="94"/>
      <c r="BB252" s="94"/>
      <c r="BC252" s="94"/>
      <c r="BD252" s="94"/>
      <c r="BE252" s="94"/>
      <c r="BF252" s="94"/>
      <c r="BG252" s="94"/>
      <c r="BH252" s="94"/>
      <c r="BI252" s="94"/>
    </row>
    <row r="253" spans="1:61">
      <c r="A253" s="94"/>
      <c r="B253" s="95"/>
      <c r="C253" s="96"/>
      <c r="D253" s="97"/>
      <c r="E253" s="97"/>
      <c r="F253" s="97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4"/>
      <c r="U253" s="94"/>
      <c r="V253" s="94"/>
      <c r="W253" s="94"/>
      <c r="X253" s="94"/>
      <c r="Y253" s="94"/>
      <c r="Z253" s="94"/>
      <c r="AA253" s="94"/>
      <c r="AB253" s="94"/>
      <c r="AC253" s="94"/>
      <c r="AD253" s="94"/>
      <c r="AE253" s="94"/>
      <c r="AF253" s="94"/>
      <c r="AG253" s="94"/>
      <c r="AH253" s="94"/>
      <c r="AI253" s="94"/>
      <c r="AJ253" s="94"/>
      <c r="AK253" s="94"/>
      <c r="AL253" s="94"/>
      <c r="AM253" s="94"/>
      <c r="AN253" s="94"/>
      <c r="AO253" s="94"/>
      <c r="AP253" s="94"/>
      <c r="AQ253" s="94"/>
      <c r="AR253" s="94"/>
      <c r="AS253" s="94"/>
      <c r="AT253" s="94"/>
      <c r="AU253" s="94"/>
      <c r="AV253" s="94"/>
      <c r="AW253" s="94"/>
      <c r="AX253" s="94"/>
      <c r="AY253" s="94"/>
      <c r="AZ253" s="94"/>
      <c r="BA253" s="94"/>
      <c r="BB253" s="94"/>
      <c r="BC253" s="94"/>
      <c r="BD253" s="94"/>
      <c r="BE253" s="94"/>
      <c r="BF253" s="94"/>
      <c r="BG253" s="94"/>
      <c r="BH253" s="94"/>
      <c r="BI253" s="94"/>
    </row>
    <row r="254" spans="1:61">
      <c r="A254" s="94"/>
      <c r="B254" s="95"/>
      <c r="C254" s="96"/>
      <c r="D254" s="97"/>
      <c r="E254" s="97"/>
      <c r="F254" s="97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  <c r="S254" s="94"/>
      <c r="T254" s="94"/>
      <c r="U254" s="94"/>
      <c r="V254" s="94"/>
      <c r="W254" s="94"/>
      <c r="X254" s="94"/>
      <c r="Y254" s="94"/>
      <c r="Z254" s="94"/>
      <c r="AA254" s="94"/>
      <c r="AB254" s="94"/>
      <c r="AC254" s="94"/>
      <c r="AD254" s="94"/>
      <c r="AE254" s="94"/>
      <c r="AF254" s="94"/>
      <c r="AG254" s="94"/>
      <c r="AH254" s="94"/>
      <c r="AI254" s="94"/>
      <c r="AJ254" s="94"/>
      <c r="AK254" s="94"/>
      <c r="AL254" s="94"/>
      <c r="AM254" s="94"/>
      <c r="AN254" s="94"/>
      <c r="AO254" s="94"/>
      <c r="AP254" s="94"/>
      <c r="AQ254" s="94"/>
      <c r="AR254" s="94"/>
      <c r="AS254" s="94"/>
      <c r="AT254" s="94"/>
      <c r="AU254" s="94"/>
      <c r="AV254" s="94"/>
      <c r="AW254" s="94"/>
      <c r="AX254" s="94"/>
      <c r="AY254" s="94"/>
      <c r="AZ254" s="94"/>
      <c r="BA254" s="94"/>
      <c r="BB254" s="94"/>
      <c r="BC254" s="94"/>
      <c r="BD254" s="94"/>
      <c r="BE254" s="94"/>
      <c r="BF254" s="94"/>
      <c r="BG254" s="94"/>
      <c r="BH254" s="94"/>
      <c r="BI254" s="94"/>
    </row>
    <row r="255" spans="1:61">
      <c r="A255" s="94"/>
      <c r="B255" s="95"/>
      <c r="C255" s="96"/>
      <c r="D255" s="97"/>
      <c r="E255" s="97"/>
      <c r="F255" s="97"/>
      <c r="G255" s="94"/>
      <c r="H255" s="94"/>
      <c r="I255" s="94"/>
      <c r="J255" s="94"/>
      <c r="K255" s="94"/>
      <c r="L255" s="94"/>
      <c r="M255" s="94"/>
      <c r="N255" s="94"/>
      <c r="O255" s="94"/>
      <c r="P255" s="94"/>
      <c r="Q255" s="94"/>
      <c r="R255" s="94"/>
      <c r="S255" s="94"/>
      <c r="T255" s="94"/>
      <c r="U255" s="94"/>
      <c r="V255" s="94"/>
      <c r="W255" s="94"/>
      <c r="X255" s="94"/>
      <c r="Y255" s="94"/>
      <c r="Z255" s="94"/>
      <c r="AA255" s="94"/>
      <c r="AB255" s="94"/>
      <c r="AC255" s="94"/>
      <c r="AD255" s="94"/>
      <c r="AE255" s="94"/>
      <c r="AF255" s="94"/>
      <c r="AG255" s="94"/>
      <c r="AH255" s="94"/>
      <c r="AI255" s="94"/>
      <c r="AJ255" s="94"/>
      <c r="AK255" s="94"/>
      <c r="AL255" s="94"/>
      <c r="AM255" s="94"/>
      <c r="AN255" s="94"/>
      <c r="AO255" s="94"/>
      <c r="AP255" s="94"/>
      <c r="AQ255" s="94"/>
      <c r="AR255" s="94"/>
      <c r="AS255" s="94"/>
      <c r="AT255" s="94"/>
      <c r="AU255" s="94"/>
      <c r="AV255" s="94"/>
      <c r="AW255" s="94"/>
      <c r="AX255" s="94"/>
      <c r="AY255" s="94"/>
      <c r="AZ255" s="94"/>
      <c r="BA255" s="94"/>
      <c r="BB255" s="94"/>
      <c r="BC255" s="94"/>
      <c r="BD255" s="94"/>
      <c r="BE255" s="94"/>
      <c r="BF255" s="94"/>
      <c r="BG255" s="94"/>
      <c r="BH255" s="94"/>
      <c r="BI255" s="94"/>
    </row>
    <row r="256" spans="1:61">
      <c r="A256" s="94"/>
      <c r="B256" s="95"/>
      <c r="C256" s="96"/>
      <c r="D256" s="97"/>
      <c r="E256" s="97"/>
      <c r="F256" s="97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  <c r="S256" s="94"/>
      <c r="T256" s="94"/>
      <c r="U256" s="94"/>
      <c r="V256" s="94"/>
      <c r="W256" s="94"/>
      <c r="X256" s="94"/>
      <c r="Y256" s="94"/>
      <c r="Z256" s="94"/>
      <c r="AA256" s="94"/>
      <c r="AB256" s="94"/>
      <c r="AC256" s="94"/>
      <c r="AD256" s="94"/>
      <c r="AE256" s="94"/>
      <c r="AF256" s="94"/>
      <c r="AG256" s="94"/>
      <c r="AH256" s="94"/>
      <c r="AI256" s="94"/>
      <c r="AJ256" s="94"/>
      <c r="AK256" s="94"/>
      <c r="AL256" s="94"/>
      <c r="AM256" s="94"/>
      <c r="AN256" s="94"/>
      <c r="AO256" s="94"/>
      <c r="AP256" s="94"/>
      <c r="AQ256" s="94"/>
      <c r="AR256" s="94"/>
      <c r="AS256" s="94"/>
      <c r="AT256" s="94"/>
      <c r="AU256" s="94"/>
      <c r="AV256" s="94"/>
      <c r="AW256" s="94"/>
      <c r="AX256" s="94"/>
      <c r="AY256" s="94"/>
      <c r="AZ256" s="94"/>
      <c r="BA256" s="94"/>
      <c r="BB256" s="94"/>
      <c r="BC256" s="94"/>
      <c r="BD256" s="94"/>
      <c r="BE256" s="94"/>
      <c r="BF256" s="94"/>
      <c r="BG256" s="94"/>
      <c r="BH256" s="94"/>
      <c r="BI256" s="94"/>
    </row>
    <row r="257" spans="1:61">
      <c r="A257" s="94"/>
      <c r="B257" s="95"/>
      <c r="C257" s="96"/>
      <c r="D257" s="97"/>
      <c r="E257" s="97"/>
      <c r="F257" s="97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  <c r="U257" s="94"/>
      <c r="V257" s="94"/>
      <c r="W257" s="94"/>
      <c r="X257" s="94"/>
      <c r="Y257" s="94"/>
      <c r="Z257" s="94"/>
      <c r="AA257" s="94"/>
      <c r="AB257" s="94"/>
      <c r="AC257" s="94"/>
      <c r="AD257" s="94"/>
      <c r="AE257" s="94"/>
      <c r="AF257" s="94"/>
      <c r="AG257" s="94"/>
      <c r="AH257" s="94"/>
      <c r="AI257" s="94"/>
      <c r="AJ257" s="94"/>
      <c r="AK257" s="94"/>
      <c r="AL257" s="94"/>
      <c r="AM257" s="94"/>
      <c r="AN257" s="94"/>
      <c r="AO257" s="94"/>
      <c r="AP257" s="94"/>
      <c r="AQ257" s="94"/>
      <c r="AR257" s="94"/>
      <c r="AS257" s="94"/>
      <c r="AT257" s="94"/>
      <c r="AU257" s="94"/>
      <c r="AV257" s="94"/>
      <c r="AW257" s="94"/>
      <c r="AX257" s="94"/>
      <c r="AY257" s="94"/>
      <c r="AZ257" s="94"/>
      <c r="BA257" s="94"/>
      <c r="BB257" s="94"/>
      <c r="BC257" s="94"/>
      <c r="BD257" s="94"/>
      <c r="BE257" s="94"/>
      <c r="BF257" s="94"/>
      <c r="BG257" s="94"/>
      <c r="BH257" s="94"/>
      <c r="BI257" s="94"/>
    </row>
    <row r="258" spans="1:61">
      <c r="A258" s="94"/>
      <c r="B258" s="95"/>
      <c r="C258" s="96"/>
      <c r="D258" s="97"/>
      <c r="E258" s="97"/>
      <c r="F258" s="97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  <c r="S258" s="94"/>
      <c r="T258" s="94"/>
      <c r="U258" s="94"/>
      <c r="V258" s="94"/>
      <c r="W258" s="94"/>
      <c r="X258" s="94"/>
      <c r="Y258" s="94"/>
      <c r="Z258" s="94"/>
      <c r="AA258" s="94"/>
      <c r="AB258" s="94"/>
      <c r="AC258" s="94"/>
      <c r="AD258" s="94"/>
      <c r="AE258" s="94"/>
      <c r="AF258" s="94"/>
      <c r="AG258" s="94"/>
      <c r="AH258" s="94"/>
      <c r="AI258" s="94"/>
      <c r="AJ258" s="94"/>
      <c r="AK258" s="94"/>
      <c r="AL258" s="94"/>
      <c r="AM258" s="94"/>
      <c r="AN258" s="94"/>
      <c r="AO258" s="94"/>
      <c r="AP258" s="94"/>
      <c r="AQ258" s="94"/>
      <c r="AR258" s="94"/>
      <c r="AS258" s="94"/>
      <c r="AT258" s="94"/>
      <c r="AU258" s="94"/>
      <c r="AV258" s="94"/>
      <c r="AW258" s="94"/>
      <c r="AX258" s="94"/>
      <c r="AY258" s="94"/>
      <c r="AZ258" s="94"/>
      <c r="BA258" s="94"/>
      <c r="BB258" s="94"/>
      <c r="BC258" s="94"/>
      <c r="BD258" s="94"/>
      <c r="BE258" s="94"/>
      <c r="BF258" s="94"/>
      <c r="BG258" s="94"/>
      <c r="BH258" s="94"/>
      <c r="BI258" s="94"/>
    </row>
    <row r="259" spans="1:61">
      <c r="A259" s="94"/>
      <c r="B259" s="95"/>
      <c r="C259" s="96"/>
      <c r="D259" s="97"/>
      <c r="E259" s="97"/>
      <c r="F259" s="97"/>
      <c r="G259" s="94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94"/>
      <c r="S259" s="94"/>
      <c r="T259" s="94"/>
      <c r="U259" s="94"/>
      <c r="V259" s="94"/>
      <c r="W259" s="94"/>
      <c r="X259" s="94"/>
      <c r="Y259" s="94"/>
      <c r="Z259" s="94"/>
      <c r="AA259" s="94"/>
      <c r="AB259" s="94"/>
      <c r="AC259" s="94"/>
      <c r="AD259" s="94"/>
      <c r="AE259" s="94"/>
      <c r="AF259" s="94"/>
      <c r="AG259" s="94"/>
      <c r="AH259" s="94"/>
      <c r="AI259" s="94"/>
      <c r="AJ259" s="94"/>
      <c r="AK259" s="94"/>
      <c r="AL259" s="94"/>
      <c r="AM259" s="94"/>
      <c r="AN259" s="94"/>
      <c r="AO259" s="94"/>
      <c r="AP259" s="94"/>
      <c r="AQ259" s="94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</row>
    <row r="260" spans="1:61">
      <c r="A260" s="94"/>
      <c r="B260" s="95"/>
      <c r="C260" s="96"/>
      <c r="D260" s="97"/>
      <c r="E260" s="97"/>
      <c r="F260" s="97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  <c r="U260" s="94"/>
      <c r="V260" s="94"/>
      <c r="W260" s="94"/>
      <c r="X260" s="94"/>
      <c r="Y260" s="94"/>
      <c r="Z260" s="94"/>
      <c r="AA260" s="94"/>
      <c r="AB260" s="94"/>
      <c r="AC260" s="94"/>
      <c r="AD260" s="94"/>
      <c r="AE260" s="94"/>
      <c r="AF260" s="94"/>
      <c r="AG260" s="94"/>
      <c r="AH260" s="94"/>
      <c r="AI260" s="94"/>
      <c r="AJ260" s="94"/>
      <c r="AK260" s="94"/>
      <c r="AL260" s="94"/>
      <c r="AM260" s="94"/>
      <c r="AN260" s="94"/>
      <c r="AO260" s="94"/>
      <c r="AP260" s="94"/>
      <c r="AQ260" s="94"/>
      <c r="AR260" s="94"/>
      <c r="AS260" s="94"/>
      <c r="AT260" s="94"/>
      <c r="AU260" s="94"/>
      <c r="AV260" s="94"/>
      <c r="AW260" s="94"/>
      <c r="AX260" s="94"/>
      <c r="AY260" s="94"/>
      <c r="AZ260" s="94"/>
      <c r="BA260" s="94"/>
      <c r="BB260" s="94"/>
      <c r="BC260" s="94"/>
      <c r="BD260" s="94"/>
      <c r="BE260" s="94"/>
      <c r="BF260" s="94"/>
      <c r="BG260" s="94"/>
      <c r="BH260" s="94"/>
      <c r="BI260" s="94"/>
    </row>
    <row r="261" spans="1:61">
      <c r="A261" s="94"/>
      <c r="B261" s="95"/>
      <c r="C261" s="96"/>
      <c r="D261" s="97"/>
      <c r="E261" s="97"/>
      <c r="F261" s="97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  <c r="U261" s="94"/>
      <c r="V261" s="94"/>
      <c r="W261" s="94"/>
      <c r="X261" s="94"/>
      <c r="Y261" s="94"/>
      <c r="Z261" s="94"/>
      <c r="AA261" s="94"/>
      <c r="AB261" s="94"/>
      <c r="AC261" s="94"/>
      <c r="AD261" s="94"/>
      <c r="AE261" s="94"/>
      <c r="AF261" s="94"/>
      <c r="AG261" s="94"/>
      <c r="AH261" s="94"/>
      <c r="AI261" s="94"/>
      <c r="AJ261" s="94"/>
      <c r="AK261" s="94"/>
      <c r="AL261" s="94"/>
      <c r="AM261" s="94"/>
      <c r="AN261" s="94"/>
      <c r="AO261" s="94"/>
      <c r="AP261" s="94"/>
      <c r="AQ261" s="94"/>
      <c r="AR261" s="94"/>
      <c r="AS261" s="94"/>
      <c r="AT261" s="94"/>
      <c r="AU261" s="94"/>
      <c r="AV261" s="94"/>
      <c r="AW261" s="94"/>
      <c r="AX261" s="94"/>
      <c r="AY261" s="94"/>
      <c r="AZ261" s="94"/>
      <c r="BA261" s="94"/>
      <c r="BB261" s="94"/>
      <c r="BC261" s="94"/>
      <c r="BD261" s="94"/>
      <c r="BE261" s="94"/>
      <c r="BF261" s="94"/>
      <c r="BG261" s="94"/>
      <c r="BH261" s="94"/>
      <c r="BI261" s="94"/>
    </row>
    <row r="262" spans="1:61">
      <c r="A262" s="94"/>
      <c r="B262" s="95"/>
      <c r="C262" s="96"/>
      <c r="D262" s="97"/>
      <c r="E262" s="97"/>
      <c r="F262" s="97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  <c r="S262" s="94"/>
      <c r="T262" s="94"/>
      <c r="U262" s="94"/>
      <c r="V262" s="94"/>
      <c r="W262" s="94"/>
      <c r="X262" s="94"/>
      <c r="Y262" s="94"/>
      <c r="Z262" s="94"/>
      <c r="AA262" s="94"/>
      <c r="AB262" s="94"/>
      <c r="AC262" s="94"/>
      <c r="AD262" s="94"/>
      <c r="AE262" s="94"/>
      <c r="AF262" s="94"/>
      <c r="AG262" s="94"/>
      <c r="AH262" s="94"/>
      <c r="AI262" s="94"/>
      <c r="AJ262" s="94"/>
      <c r="AK262" s="94"/>
      <c r="AL262" s="94"/>
      <c r="AM262" s="94"/>
      <c r="AN262" s="94"/>
      <c r="AO262" s="94"/>
      <c r="AP262" s="94"/>
      <c r="AQ262" s="94"/>
      <c r="AR262" s="94"/>
      <c r="AS262" s="94"/>
      <c r="AT262" s="94"/>
      <c r="AU262" s="94"/>
      <c r="AV262" s="94"/>
      <c r="AW262" s="94"/>
      <c r="AX262" s="94"/>
      <c r="AY262" s="94"/>
      <c r="AZ262" s="94"/>
      <c r="BA262" s="94"/>
      <c r="BB262" s="94"/>
      <c r="BC262" s="94"/>
      <c r="BD262" s="94"/>
      <c r="BE262" s="94"/>
      <c r="BF262" s="94"/>
      <c r="BG262" s="94"/>
      <c r="BH262" s="94"/>
      <c r="BI262" s="94"/>
    </row>
    <row r="263" spans="1:61">
      <c r="A263" s="94"/>
      <c r="B263" s="95"/>
      <c r="C263" s="96"/>
      <c r="D263" s="97"/>
      <c r="E263" s="97"/>
      <c r="F263" s="97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  <c r="S263" s="94"/>
      <c r="T263" s="94"/>
      <c r="U263" s="94"/>
      <c r="V263" s="94"/>
      <c r="W263" s="94"/>
      <c r="X263" s="94"/>
      <c r="Y263" s="94"/>
      <c r="Z263" s="94"/>
      <c r="AA263" s="94"/>
      <c r="AB263" s="94"/>
      <c r="AC263" s="94"/>
      <c r="AD263" s="94"/>
      <c r="AE263" s="94"/>
      <c r="AF263" s="94"/>
      <c r="AG263" s="94"/>
      <c r="AH263" s="94"/>
      <c r="AI263" s="94"/>
      <c r="AJ263" s="94"/>
      <c r="AK263" s="94"/>
      <c r="AL263" s="94"/>
      <c r="AM263" s="94"/>
      <c r="AN263" s="94"/>
      <c r="AO263" s="94"/>
      <c r="AP263" s="94"/>
      <c r="AQ263" s="94"/>
      <c r="AR263" s="94"/>
      <c r="AS263" s="94"/>
      <c r="AT263" s="94"/>
      <c r="AU263" s="94"/>
      <c r="AV263" s="94"/>
      <c r="AW263" s="94"/>
      <c r="AX263" s="94"/>
      <c r="AY263" s="94"/>
      <c r="AZ263" s="94"/>
      <c r="BA263" s="94"/>
      <c r="BB263" s="94"/>
      <c r="BC263" s="94"/>
      <c r="BD263" s="94"/>
      <c r="BE263" s="94"/>
      <c r="BF263" s="94"/>
      <c r="BG263" s="94"/>
      <c r="BH263" s="94"/>
      <c r="BI263" s="94"/>
    </row>
    <row r="264" spans="1:61">
      <c r="A264" s="94"/>
      <c r="B264" s="95"/>
      <c r="C264" s="96"/>
      <c r="D264" s="97"/>
      <c r="E264" s="97"/>
      <c r="F264" s="97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94"/>
      <c r="Z264" s="94"/>
      <c r="AA264" s="94"/>
      <c r="AB264" s="94"/>
      <c r="AC264" s="94"/>
      <c r="AD264" s="94"/>
      <c r="AE264" s="94"/>
      <c r="AF264" s="94"/>
      <c r="AG264" s="94"/>
      <c r="AH264" s="94"/>
      <c r="AI264" s="94"/>
      <c r="AJ264" s="94"/>
      <c r="AK264" s="94"/>
      <c r="AL264" s="94"/>
      <c r="AM264" s="94"/>
      <c r="AN264" s="94"/>
      <c r="AO264" s="94"/>
      <c r="AP264" s="94"/>
      <c r="AQ264" s="94"/>
      <c r="AR264" s="94"/>
      <c r="AS264" s="94"/>
      <c r="AT264" s="94"/>
      <c r="AU264" s="94"/>
      <c r="AV264" s="94"/>
      <c r="AW264" s="94"/>
      <c r="AX264" s="94"/>
      <c r="AY264" s="94"/>
      <c r="AZ264" s="94"/>
      <c r="BA264" s="94"/>
      <c r="BB264" s="94"/>
      <c r="BC264" s="94"/>
      <c r="BD264" s="94"/>
      <c r="BE264" s="94"/>
      <c r="BF264" s="94"/>
      <c r="BG264" s="94"/>
      <c r="BH264" s="94"/>
      <c r="BI264" s="94"/>
    </row>
    <row r="265" spans="1:61">
      <c r="A265" s="94"/>
      <c r="B265" s="95"/>
      <c r="C265" s="96"/>
      <c r="D265" s="97"/>
      <c r="E265" s="97"/>
      <c r="F265" s="97"/>
      <c r="G265" s="94"/>
      <c r="H265" s="94"/>
      <c r="I265" s="94"/>
      <c r="J265" s="94"/>
      <c r="K265" s="94"/>
      <c r="L265" s="94"/>
      <c r="M265" s="94"/>
      <c r="N265" s="94"/>
      <c r="O265" s="94"/>
      <c r="P265" s="94"/>
      <c r="Q265" s="94"/>
      <c r="R265" s="94"/>
      <c r="S265" s="94"/>
      <c r="T265" s="94"/>
      <c r="U265" s="94"/>
      <c r="V265" s="94"/>
      <c r="W265" s="94"/>
      <c r="X265" s="94"/>
      <c r="Y265" s="94"/>
      <c r="Z265" s="94"/>
      <c r="AA265" s="94"/>
      <c r="AB265" s="94"/>
      <c r="AC265" s="94"/>
      <c r="AD265" s="94"/>
      <c r="AE265" s="94"/>
      <c r="AF265" s="94"/>
      <c r="AG265" s="94"/>
      <c r="AH265" s="94"/>
      <c r="AI265" s="94"/>
      <c r="AJ265" s="94"/>
      <c r="AK265" s="94"/>
      <c r="AL265" s="94"/>
      <c r="AM265" s="94"/>
      <c r="AN265" s="94"/>
      <c r="AO265" s="94"/>
      <c r="AP265" s="94"/>
      <c r="AQ265" s="94"/>
      <c r="AR265" s="94"/>
      <c r="AS265" s="94"/>
      <c r="AT265" s="94"/>
      <c r="AU265" s="94"/>
      <c r="AV265" s="94"/>
      <c r="AW265" s="94"/>
      <c r="AX265" s="94"/>
      <c r="AY265" s="94"/>
      <c r="AZ265" s="94"/>
      <c r="BA265" s="94"/>
      <c r="BB265" s="94"/>
      <c r="BC265" s="94"/>
      <c r="BD265" s="94"/>
      <c r="BE265" s="94"/>
      <c r="BF265" s="94"/>
      <c r="BG265" s="94"/>
      <c r="BH265" s="94"/>
      <c r="BI265" s="94"/>
    </row>
    <row r="266" spans="1:61">
      <c r="A266" s="94"/>
      <c r="B266" s="95"/>
      <c r="C266" s="96"/>
      <c r="D266" s="97"/>
      <c r="E266" s="97"/>
      <c r="F266" s="97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  <c r="S266" s="94"/>
      <c r="T266" s="94"/>
      <c r="U266" s="94"/>
      <c r="V266" s="94"/>
      <c r="W266" s="94"/>
      <c r="X266" s="94"/>
      <c r="Y266" s="94"/>
      <c r="Z266" s="94"/>
      <c r="AA266" s="94"/>
      <c r="AB266" s="94"/>
      <c r="AC266" s="94"/>
      <c r="AD266" s="94"/>
      <c r="AE266" s="94"/>
      <c r="AF266" s="94"/>
      <c r="AG266" s="94"/>
      <c r="AH266" s="94"/>
      <c r="AI266" s="94"/>
      <c r="AJ266" s="94"/>
      <c r="AK266" s="94"/>
      <c r="AL266" s="94"/>
      <c r="AM266" s="94"/>
      <c r="AN266" s="94"/>
      <c r="AO266" s="94"/>
      <c r="AP266" s="94"/>
      <c r="AQ266" s="94"/>
      <c r="AR266" s="94"/>
      <c r="AS266" s="94"/>
      <c r="AT266" s="94"/>
      <c r="AU266" s="94"/>
      <c r="AV266" s="94"/>
      <c r="AW266" s="94"/>
      <c r="AX266" s="94"/>
      <c r="AY266" s="94"/>
      <c r="AZ266" s="94"/>
      <c r="BA266" s="94"/>
      <c r="BB266" s="94"/>
      <c r="BC266" s="94"/>
      <c r="BD266" s="94"/>
      <c r="BE266" s="94"/>
      <c r="BF266" s="94"/>
      <c r="BG266" s="94"/>
      <c r="BH266" s="94"/>
      <c r="BI266" s="94"/>
    </row>
    <row r="267" spans="1:61">
      <c r="A267" s="94"/>
      <c r="B267" s="95"/>
      <c r="C267" s="96"/>
      <c r="D267" s="97"/>
      <c r="E267" s="97"/>
      <c r="F267" s="97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  <c r="U267" s="94"/>
      <c r="V267" s="94"/>
      <c r="W267" s="94"/>
      <c r="X267" s="94"/>
      <c r="Y267" s="94"/>
      <c r="Z267" s="94"/>
      <c r="AA267" s="94"/>
      <c r="AB267" s="94"/>
      <c r="AC267" s="94"/>
      <c r="AD267" s="94"/>
      <c r="AE267" s="94"/>
      <c r="AF267" s="94"/>
      <c r="AG267" s="94"/>
      <c r="AH267" s="94"/>
      <c r="AI267" s="94"/>
      <c r="AJ267" s="94"/>
      <c r="AK267" s="94"/>
      <c r="AL267" s="94"/>
      <c r="AM267" s="94"/>
      <c r="AN267" s="94"/>
      <c r="AO267" s="94"/>
      <c r="AP267" s="94"/>
      <c r="AQ267" s="94"/>
      <c r="AR267" s="94"/>
      <c r="AS267" s="94"/>
      <c r="AT267" s="94"/>
      <c r="AU267" s="94"/>
      <c r="AV267" s="94"/>
      <c r="AW267" s="94"/>
      <c r="AX267" s="94"/>
      <c r="AY267" s="94"/>
      <c r="AZ267" s="94"/>
      <c r="BA267" s="94"/>
      <c r="BB267" s="94"/>
      <c r="BC267" s="94"/>
      <c r="BD267" s="94"/>
      <c r="BE267" s="94"/>
      <c r="BF267" s="94"/>
      <c r="BG267" s="94"/>
      <c r="BH267" s="94"/>
      <c r="BI267" s="94"/>
    </row>
    <row r="268" spans="1:61">
      <c r="A268" s="94"/>
      <c r="B268" s="95"/>
      <c r="C268" s="96"/>
      <c r="D268" s="97"/>
      <c r="E268" s="97"/>
      <c r="F268" s="97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  <c r="S268" s="94"/>
      <c r="T268" s="94"/>
      <c r="U268" s="94"/>
      <c r="V268" s="94"/>
      <c r="W268" s="94"/>
      <c r="X268" s="94"/>
      <c r="Y268" s="94"/>
      <c r="Z268" s="94"/>
      <c r="AA268" s="94"/>
      <c r="AB268" s="94"/>
      <c r="AC268" s="94"/>
      <c r="AD268" s="94"/>
      <c r="AE268" s="94"/>
      <c r="AF268" s="94"/>
      <c r="AG268" s="94"/>
      <c r="AH268" s="94"/>
      <c r="AI268" s="94"/>
      <c r="AJ268" s="94"/>
      <c r="AK268" s="94"/>
      <c r="AL268" s="94"/>
      <c r="AM268" s="94"/>
      <c r="AN268" s="94"/>
      <c r="AO268" s="94"/>
      <c r="AP268" s="94"/>
      <c r="AQ268" s="94"/>
      <c r="AR268" s="94"/>
      <c r="AS268" s="94"/>
      <c r="AT268" s="94"/>
      <c r="AU268" s="94"/>
      <c r="AV268" s="94"/>
      <c r="AW268" s="94"/>
      <c r="AX268" s="94"/>
      <c r="AY268" s="94"/>
      <c r="AZ268" s="94"/>
      <c r="BA268" s="94"/>
      <c r="BB268" s="94"/>
      <c r="BC268" s="94"/>
      <c r="BD268" s="94"/>
      <c r="BE268" s="94"/>
      <c r="BF268" s="94"/>
      <c r="BG268" s="94"/>
      <c r="BH268" s="94"/>
      <c r="BI268" s="94"/>
    </row>
    <row r="269" spans="1:61">
      <c r="A269" s="94"/>
      <c r="B269" s="95"/>
      <c r="C269" s="96"/>
      <c r="D269" s="97"/>
      <c r="E269" s="97"/>
      <c r="F269" s="97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  <c r="X269" s="94"/>
      <c r="Y269" s="94"/>
      <c r="Z269" s="94"/>
      <c r="AA269" s="94"/>
      <c r="AB269" s="94"/>
      <c r="AC269" s="94"/>
      <c r="AD269" s="94"/>
      <c r="AE269" s="94"/>
      <c r="AF269" s="94"/>
      <c r="AG269" s="94"/>
      <c r="AH269" s="94"/>
      <c r="AI269" s="94"/>
      <c r="AJ269" s="94"/>
      <c r="AK269" s="94"/>
      <c r="AL269" s="94"/>
      <c r="AM269" s="94"/>
      <c r="AN269" s="94"/>
      <c r="AO269" s="94"/>
      <c r="AP269" s="94"/>
      <c r="AQ269" s="94"/>
      <c r="AR269" s="94"/>
      <c r="AS269" s="94"/>
      <c r="AT269" s="94"/>
      <c r="AU269" s="94"/>
      <c r="AV269" s="94"/>
      <c r="AW269" s="94"/>
      <c r="AX269" s="94"/>
      <c r="AY269" s="94"/>
      <c r="AZ269" s="94"/>
      <c r="BA269" s="94"/>
      <c r="BB269" s="94"/>
      <c r="BC269" s="94"/>
      <c r="BD269" s="94"/>
      <c r="BE269" s="94"/>
      <c r="BF269" s="94"/>
      <c r="BG269" s="94"/>
      <c r="BH269" s="94"/>
      <c r="BI269" s="94"/>
    </row>
    <row r="270" spans="1:61">
      <c r="A270" s="94"/>
      <c r="B270" s="95"/>
      <c r="C270" s="96"/>
      <c r="D270" s="97"/>
      <c r="E270" s="97"/>
      <c r="F270" s="97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  <c r="U270" s="94"/>
      <c r="V270" s="94"/>
      <c r="W270" s="94"/>
      <c r="X270" s="94"/>
      <c r="Y270" s="94"/>
      <c r="Z270" s="94"/>
      <c r="AA270" s="94"/>
      <c r="AB270" s="94"/>
      <c r="AC270" s="94"/>
      <c r="AD270" s="94"/>
      <c r="AE270" s="94"/>
      <c r="AF270" s="94"/>
      <c r="AG270" s="94"/>
      <c r="AH270" s="94"/>
      <c r="AI270" s="94"/>
      <c r="AJ270" s="94"/>
      <c r="AK270" s="94"/>
      <c r="AL270" s="94"/>
      <c r="AM270" s="94"/>
      <c r="AN270" s="94"/>
      <c r="AO270" s="94"/>
      <c r="AP270" s="94"/>
      <c r="AQ270" s="94"/>
      <c r="AR270" s="94"/>
      <c r="AS270" s="94"/>
      <c r="AT270" s="94"/>
      <c r="AU270" s="94"/>
      <c r="AV270" s="94"/>
      <c r="AW270" s="94"/>
      <c r="AX270" s="94"/>
      <c r="AY270" s="94"/>
      <c r="AZ270" s="94"/>
      <c r="BA270" s="94"/>
      <c r="BB270" s="94"/>
      <c r="BC270" s="94"/>
      <c r="BD270" s="94"/>
      <c r="BE270" s="94"/>
      <c r="BF270" s="94"/>
      <c r="BG270" s="94"/>
      <c r="BH270" s="94"/>
      <c r="BI270" s="94"/>
    </row>
    <row r="271" spans="1:61">
      <c r="A271" s="94"/>
      <c r="B271" s="95"/>
      <c r="C271" s="96"/>
      <c r="D271" s="97"/>
      <c r="E271" s="97"/>
      <c r="F271" s="97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  <c r="S271" s="94"/>
      <c r="T271" s="94"/>
      <c r="U271" s="94"/>
      <c r="V271" s="94"/>
      <c r="W271" s="94"/>
      <c r="X271" s="94"/>
      <c r="Y271" s="94"/>
      <c r="Z271" s="94"/>
      <c r="AA271" s="94"/>
      <c r="AB271" s="94"/>
      <c r="AC271" s="94"/>
      <c r="AD271" s="94"/>
      <c r="AE271" s="94"/>
      <c r="AF271" s="94"/>
      <c r="AG271" s="94"/>
      <c r="AH271" s="94"/>
      <c r="AI271" s="94"/>
      <c r="AJ271" s="94"/>
      <c r="AK271" s="94"/>
      <c r="AL271" s="94"/>
      <c r="AM271" s="94"/>
      <c r="AN271" s="94"/>
      <c r="AO271" s="94"/>
      <c r="AP271" s="94"/>
      <c r="AQ271" s="94"/>
      <c r="AR271" s="94"/>
      <c r="AS271" s="94"/>
      <c r="AT271" s="94"/>
      <c r="AU271" s="94"/>
      <c r="AV271" s="94"/>
      <c r="AW271" s="94"/>
      <c r="AX271" s="94"/>
      <c r="AY271" s="94"/>
      <c r="AZ271" s="94"/>
      <c r="BA271" s="94"/>
      <c r="BB271" s="94"/>
      <c r="BC271" s="94"/>
      <c r="BD271" s="94"/>
      <c r="BE271" s="94"/>
      <c r="BF271" s="94"/>
      <c r="BG271" s="94"/>
      <c r="BH271" s="94"/>
      <c r="BI271" s="94"/>
    </row>
    <row r="272" spans="1:61">
      <c r="A272" s="94"/>
      <c r="B272" s="95"/>
      <c r="C272" s="96"/>
      <c r="D272" s="97"/>
      <c r="E272" s="97"/>
      <c r="F272" s="97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  <c r="S272" s="94"/>
      <c r="T272" s="94"/>
      <c r="U272" s="94"/>
      <c r="V272" s="94"/>
      <c r="W272" s="94"/>
      <c r="X272" s="94"/>
      <c r="Y272" s="94"/>
      <c r="Z272" s="94"/>
      <c r="AA272" s="94"/>
      <c r="AB272" s="94"/>
      <c r="AC272" s="94"/>
      <c r="AD272" s="94"/>
      <c r="AE272" s="94"/>
      <c r="AF272" s="94"/>
      <c r="AG272" s="94"/>
      <c r="AH272" s="94"/>
      <c r="AI272" s="94"/>
      <c r="AJ272" s="94"/>
      <c r="AK272" s="94"/>
      <c r="AL272" s="94"/>
      <c r="AM272" s="94"/>
      <c r="AN272" s="94"/>
      <c r="AO272" s="94"/>
      <c r="AP272" s="94"/>
      <c r="AQ272" s="94"/>
      <c r="AR272" s="94"/>
      <c r="AS272" s="94"/>
      <c r="AT272" s="94"/>
      <c r="AU272" s="94"/>
      <c r="AV272" s="94"/>
      <c r="AW272" s="94"/>
      <c r="AX272" s="94"/>
      <c r="AY272" s="94"/>
      <c r="AZ272" s="94"/>
      <c r="BA272" s="94"/>
      <c r="BB272" s="94"/>
      <c r="BC272" s="94"/>
      <c r="BD272" s="94"/>
      <c r="BE272" s="94"/>
      <c r="BF272" s="94"/>
      <c r="BG272" s="94"/>
      <c r="BH272" s="94"/>
      <c r="BI272" s="94"/>
    </row>
    <row r="273" spans="1:61">
      <c r="A273" s="94"/>
      <c r="B273" s="95"/>
      <c r="C273" s="96"/>
      <c r="D273" s="97"/>
      <c r="E273" s="97"/>
      <c r="F273" s="97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  <c r="S273" s="94"/>
      <c r="T273" s="94"/>
      <c r="U273" s="94"/>
      <c r="V273" s="94"/>
      <c r="W273" s="94"/>
      <c r="X273" s="94"/>
      <c r="Y273" s="94"/>
      <c r="Z273" s="94"/>
      <c r="AA273" s="94"/>
      <c r="AB273" s="94"/>
      <c r="AC273" s="94"/>
      <c r="AD273" s="94"/>
      <c r="AE273" s="94"/>
      <c r="AF273" s="94"/>
      <c r="AG273" s="94"/>
      <c r="AH273" s="94"/>
      <c r="AI273" s="94"/>
      <c r="AJ273" s="94"/>
      <c r="AK273" s="94"/>
      <c r="AL273" s="94"/>
      <c r="AM273" s="94"/>
      <c r="AN273" s="94"/>
      <c r="AO273" s="94"/>
      <c r="AP273" s="94"/>
      <c r="AQ273" s="94"/>
      <c r="AR273" s="94"/>
      <c r="AS273" s="94"/>
      <c r="AT273" s="94"/>
      <c r="AU273" s="94"/>
      <c r="AV273" s="94"/>
      <c r="AW273" s="94"/>
      <c r="AX273" s="94"/>
      <c r="AY273" s="94"/>
      <c r="AZ273" s="94"/>
      <c r="BA273" s="94"/>
      <c r="BB273" s="94"/>
      <c r="BC273" s="94"/>
      <c r="BD273" s="94"/>
      <c r="BE273" s="94"/>
      <c r="BF273" s="94"/>
      <c r="BG273" s="94"/>
      <c r="BH273" s="94"/>
      <c r="BI273" s="94"/>
    </row>
    <row r="274" spans="1:61">
      <c r="A274" s="94"/>
      <c r="B274" s="95"/>
      <c r="C274" s="96"/>
      <c r="D274" s="97"/>
      <c r="E274" s="97"/>
      <c r="F274" s="97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/>
      <c r="T274" s="94"/>
      <c r="U274" s="94"/>
      <c r="V274" s="94"/>
      <c r="W274" s="94"/>
      <c r="X274" s="94"/>
      <c r="Y274" s="94"/>
      <c r="Z274" s="94"/>
      <c r="AA274" s="94"/>
      <c r="AB274" s="94"/>
      <c r="AC274" s="94"/>
      <c r="AD274" s="94"/>
      <c r="AE274" s="94"/>
      <c r="AF274" s="94"/>
      <c r="AG274" s="94"/>
      <c r="AH274" s="94"/>
      <c r="AI274" s="94"/>
      <c r="AJ274" s="94"/>
      <c r="AK274" s="94"/>
      <c r="AL274" s="94"/>
      <c r="AM274" s="94"/>
      <c r="AN274" s="94"/>
      <c r="AO274" s="94"/>
      <c r="AP274" s="94"/>
      <c r="AQ274" s="94"/>
      <c r="AR274" s="94"/>
      <c r="AS274" s="94"/>
      <c r="AT274" s="94"/>
      <c r="AU274" s="94"/>
      <c r="AV274" s="94"/>
      <c r="AW274" s="94"/>
      <c r="AX274" s="94"/>
      <c r="AY274" s="94"/>
      <c r="AZ274" s="94"/>
      <c r="BA274" s="94"/>
      <c r="BB274" s="94"/>
      <c r="BC274" s="94"/>
      <c r="BD274" s="94"/>
      <c r="BE274" s="94"/>
      <c r="BF274" s="94"/>
      <c r="BG274" s="94"/>
      <c r="BH274" s="94"/>
      <c r="BI274" s="94"/>
    </row>
    <row r="275" spans="1:61">
      <c r="A275" s="94"/>
      <c r="B275" s="95"/>
      <c r="C275" s="96"/>
      <c r="D275" s="97"/>
      <c r="E275" s="97"/>
      <c r="F275" s="97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4"/>
      <c r="U275" s="94"/>
      <c r="V275" s="94"/>
      <c r="W275" s="94"/>
      <c r="X275" s="94"/>
      <c r="Y275" s="94"/>
      <c r="Z275" s="94"/>
      <c r="AA275" s="94"/>
      <c r="AB275" s="94"/>
      <c r="AC275" s="94"/>
      <c r="AD275" s="94"/>
      <c r="AE275" s="94"/>
      <c r="AF275" s="94"/>
      <c r="AG275" s="94"/>
      <c r="AH275" s="94"/>
      <c r="AI275" s="94"/>
      <c r="AJ275" s="94"/>
      <c r="AK275" s="94"/>
      <c r="AL275" s="94"/>
      <c r="AM275" s="94"/>
      <c r="AN275" s="94"/>
      <c r="AO275" s="94"/>
      <c r="AP275" s="94"/>
      <c r="AQ275" s="94"/>
      <c r="AR275" s="94"/>
      <c r="AS275" s="94"/>
      <c r="AT275" s="94"/>
      <c r="AU275" s="94"/>
      <c r="AV275" s="94"/>
      <c r="AW275" s="94"/>
      <c r="AX275" s="94"/>
      <c r="AY275" s="94"/>
      <c r="AZ275" s="94"/>
      <c r="BA275" s="94"/>
      <c r="BB275" s="94"/>
      <c r="BC275" s="94"/>
      <c r="BD275" s="94"/>
      <c r="BE275" s="94"/>
      <c r="BF275" s="94"/>
      <c r="BG275" s="94"/>
      <c r="BH275" s="94"/>
      <c r="BI275" s="94"/>
    </row>
    <row r="276" spans="1:61">
      <c r="A276" s="94"/>
      <c r="B276" s="95"/>
      <c r="C276" s="96"/>
      <c r="D276" s="97"/>
      <c r="E276" s="97"/>
      <c r="F276" s="97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  <c r="U276" s="94"/>
      <c r="V276" s="94"/>
      <c r="W276" s="94"/>
      <c r="X276" s="94"/>
      <c r="Y276" s="94"/>
      <c r="Z276" s="94"/>
      <c r="AA276" s="94"/>
      <c r="AB276" s="94"/>
      <c r="AC276" s="94"/>
      <c r="AD276" s="94"/>
      <c r="AE276" s="94"/>
      <c r="AF276" s="94"/>
      <c r="AG276" s="94"/>
      <c r="AH276" s="94"/>
      <c r="AI276" s="94"/>
      <c r="AJ276" s="94"/>
      <c r="AK276" s="94"/>
      <c r="AL276" s="94"/>
      <c r="AM276" s="94"/>
      <c r="AN276" s="94"/>
      <c r="AO276" s="94"/>
      <c r="AP276" s="94"/>
      <c r="AQ276" s="94"/>
      <c r="AR276" s="94"/>
      <c r="AS276" s="94"/>
      <c r="AT276" s="94"/>
      <c r="AU276" s="94"/>
      <c r="AV276" s="94"/>
      <c r="AW276" s="94"/>
      <c r="AX276" s="94"/>
      <c r="AY276" s="94"/>
      <c r="AZ276" s="94"/>
      <c r="BA276" s="94"/>
      <c r="BB276" s="94"/>
      <c r="BC276" s="94"/>
      <c r="BD276" s="94"/>
      <c r="BE276" s="94"/>
      <c r="BF276" s="94"/>
      <c r="BG276" s="94"/>
      <c r="BH276" s="94"/>
      <c r="BI276" s="94"/>
    </row>
    <row r="277" spans="1:61">
      <c r="A277" s="94"/>
      <c r="B277" s="95"/>
      <c r="C277" s="96"/>
      <c r="D277" s="97"/>
      <c r="E277" s="97"/>
      <c r="F277" s="97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  <c r="S277" s="94"/>
      <c r="T277" s="94"/>
      <c r="U277" s="94"/>
      <c r="V277" s="94"/>
      <c r="W277" s="94"/>
      <c r="X277" s="94"/>
      <c r="Y277" s="94"/>
      <c r="Z277" s="94"/>
      <c r="AA277" s="94"/>
      <c r="AB277" s="94"/>
      <c r="AC277" s="94"/>
      <c r="AD277" s="94"/>
      <c r="AE277" s="94"/>
      <c r="AF277" s="94"/>
      <c r="AG277" s="94"/>
      <c r="AH277" s="94"/>
      <c r="AI277" s="94"/>
      <c r="AJ277" s="94"/>
      <c r="AK277" s="94"/>
      <c r="AL277" s="94"/>
      <c r="AM277" s="94"/>
      <c r="AN277" s="94"/>
      <c r="AO277" s="94"/>
      <c r="AP277" s="94"/>
      <c r="AQ277" s="94"/>
      <c r="AR277" s="94"/>
      <c r="AS277" s="94"/>
      <c r="AT277" s="94"/>
      <c r="AU277" s="94"/>
      <c r="AV277" s="94"/>
      <c r="AW277" s="94"/>
      <c r="AX277" s="94"/>
      <c r="AY277" s="94"/>
      <c r="AZ277" s="94"/>
      <c r="BA277" s="94"/>
      <c r="BB277" s="94"/>
      <c r="BC277" s="94"/>
      <c r="BD277" s="94"/>
      <c r="BE277" s="94"/>
      <c r="BF277" s="94"/>
      <c r="BG277" s="94"/>
      <c r="BH277" s="94"/>
      <c r="BI277" s="94"/>
    </row>
    <row r="278" spans="1:61">
      <c r="A278" s="94"/>
      <c r="B278" s="95"/>
      <c r="C278" s="96"/>
      <c r="D278" s="97"/>
      <c r="E278" s="97"/>
      <c r="F278" s="97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  <c r="S278" s="94"/>
      <c r="T278" s="94"/>
      <c r="U278" s="94"/>
      <c r="V278" s="94"/>
      <c r="W278" s="94"/>
      <c r="X278" s="94"/>
      <c r="Y278" s="94"/>
      <c r="Z278" s="94"/>
      <c r="AA278" s="94"/>
      <c r="AB278" s="94"/>
      <c r="AC278" s="94"/>
      <c r="AD278" s="94"/>
      <c r="AE278" s="94"/>
      <c r="AF278" s="94"/>
      <c r="AG278" s="94"/>
      <c r="AH278" s="94"/>
      <c r="AI278" s="94"/>
      <c r="AJ278" s="94"/>
      <c r="AK278" s="94"/>
      <c r="AL278" s="94"/>
      <c r="AM278" s="94"/>
      <c r="AN278" s="94"/>
      <c r="AO278" s="94"/>
      <c r="AP278" s="94"/>
      <c r="AQ278" s="94"/>
      <c r="AR278" s="94"/>
      <c r="AS278" s="94"/>
      <c r="AT278" s="94"/>
      <c r="AU278" s="94"/>
      <c r="AV278" s="94"/>
      <c r="AW278" s="94"/>
      <c r="AX278" s="94"/>
      <c r="AY278" s="94"/>
      <c r="AZ278" s="94"/>
      <c r="BA278" s="94"/>
      <c r="BB278" s="94"/>
      <c r="BC278" s="94"/>
      <c r="BD278" s="94"/>
      <c r="BE278" s="94"/>
      <c r="BF278" s="94"/>
      <c r="BG278" s="94"/>
      <c r="BH278" s="94"/>
      <c r="BI278" s="94"/>
    </row>
    <row r="279" spans="1:61">
      <c r="A279" s="94"/>
      <c r="B279" s="95"/>
      <c r="C279" s="96"/>
      <c r="D279" s="97"/>
      <c r="E279" s="97"/>
      <c r="F279" s="97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94"/>
      <c r="Z279" s="94"/>
      <c r="AA279" s="94"/>
      <c r="AB279" s="94"/>
      <c r="AC279" s="94"/>
      <c r="AD279" s="94"/>
      <c r="AE279" s="94"/>
      <c r="AF279" s="94"/>
      <c r="AG279" s="94"/>
      <c r="AH279" s="94"/>
      <c r="AI279" s="94"/>
      <c r="AJ279" s="94"/>
      <c r="AK279" s="94"/>
      <c r="AL279" s="94"/>
      <c r="AM279" s="94"/>
      <c r="AN279" s="94"/>
      <c r="AO279" s="94"/>
      <c r="AP279" s="94"/>
      <c r="AQ279" s="94"/>
      <c r="AR279" s="94"/>
      <c r="AS279" s="94"/>
      <c r="AT279" s="94"/>
      <c r="AU279" s="94"/>
      <c r="AV279" s="94"/>
      <c r="AW279" s="94"/>
      <c r="AX279" s="94"/>
      <c r="AY279" s="94"/>
      <c r="AZ279" s="94"/>
      <c r="BA279" s="94"/>
      <c r="BB279" s="94"/>
      <c r="BC279" s="94"/>
      <c r="BD279" s="94"/>
      <c r="BE279" s="94"/>
      <c r="BF279" s="94"/>
      <c r="BG279" s="94"/>
      <c r="BH279" s="94"/>
      <c r="BI279" s="94"/>
    </row>
    <row r="280" spans="1:61">
      <c r="A280" s="94"/>
      <c r="B280" s="95"/>
      <c r="C280" s="96"/>
      <c r="D280" s="97"/>
      <c r="E280" s="97"/>
      <c r="F280" s="97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  <c r="S280" s="94"/>
      <c r="T280" s="94"/>
      <c r="U280" s="94"/>
      <c r="V280" s="94"/>
      <c r="W280" s="94"/>
      <c r="X280" s="94"/>
      <c r="Y280" s="94"/>
      <c r="Z280" s="94"/>
      <c r="AA280" s="94"/>
      <c r="AB280" s="94"/>
      <c r="AC280" s="94"/>
      <c r="AD280" s="94"/>
      <c r="AE280" s="94"/>
      <c r="AF280" s="94"/>
      <c r="AG280" s="94"/>
      <c r="AH280" s="94"/>
      <c r="AI280" s="94"/>
      <c r="AJ280" s="94"/>
      <c r="AK280" s="94"/>
      <c r="AL280" s="94"/>
      <c r="AM280" s="94"/>
      <c r="AN280" s="94"/>
      <c r="AO280" s="94"/>
      <c r="AP280" s="94"/>
      <c r="AQ280" s="94"/>
      <c r="AR280" s="94"/>
      <c r="AS280" s="94"/>
      <c r="AT280" s="94"/>
      <c r="AU280" s="94"/>
      <c r="AV280" s="94"/>
      <c r="AW280" s="94"/>
      <c r="AX280" s="94"/>
      <c r="AY280" s="94"/>
      <c r="AZ280" s="94"/>
      <c r="BA280" s="94"/>
      <c r="BB280" s="94"/>
      <c r="BC280" s="94"/>
      <c r="BD280" s="94"/>
      <c r="BE280" s="94"/>
      <c r="BF280" s="94"/>
      <c r="BG280" s="94"/>
      <c r="BH280" s="94"/>
      <c r="BI280" s="94"/>
    </row>
    <row r="281" spans="1:61">
      <c r="A281" s="94"/>
      <c r="B281" s="95"/>
      <c r="C281" s="96"/>
      <c r="D281" s="97"/>
      <c r="E281" s="97"/>
      <c r="F281" s="97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  <c r="S281" s="94"/>
      <c r="T281" s="94"/>
      <c r="U281" s="94"/>
      <c r="V281" s="94"/>
      <c r="W281" s="94"/>
      <c r="X281" s="94"/>
      <c r="Y281" s="94"/>
      <c r="Z281" s="94"/>
      <c r="AA281" s="94"/>
      <c r="AB281" s="94"/>
      <c r="AC281" s="94"/>
      <c r="AD281" s="94"/>
      <c r="AE281" s="94"/>
      <c r="AF281" s="94"/>
      <c r="AG281" s="94"/>
      <c r="AH281" s="94"/>
      <c r="AI281" s="94"/>
      <c r="AJ281" s="94"/>
      <c r="AK281" s="94"/>
      <c r="AL281" s="94"/>
      <c r="AM281" s="94"/>
      <c r="AN281" s="94"/>
      <c r="AO281" s="94"/>
      <c r="AP281" s="94"/>
      <c r="AQ281" s="94"/>
      <c r="AR281" s="94"/>
      <c r="AS281" s="94"/>
      <c r="AT281" s="94"/>
      <c r="AU281" s="94"/>
      <c r="AV281" s="94"/>
      <c r="AW281" s="94"/>
      <c r="AX281" s="94"/>
      <c r="AY281" s="94"/>
      <c r="AZ281" s="94"/>
      <c r="BA281" s="94"/>
      <c r="BB281" s="94"/>
      <c r="BC281" s="94"/>
      <c r="BD281" s="94"/>
      <c r="BE281" s="94"/>
      <c r="BF281" s="94"/>
      <c r="BG281" s="94"/>
      <c r="BH281" s="94"/>
      <c r="BI281" s="94"/>
    </row>
    <row r="282" spans="1:61">
      <c r="A282" s="94"/>
      <c r="B282" s="95"/>
      <c r="C282" s="96"/>
      <c r="D282" s="97"/>
      <c r="E282" s="97"/>
      <c r="F282" s="97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  <c r="U282" s="94"/>
      <c r="V282" s="94"/>
      <c r="W282" s="94"/>
      <c r="X282" s="94"/>
      <c r="Y282" s="94"/>
      <c r="Z282" s="94"/>
      <c r="AA282" s="94"/>
      <c r="AB282" s="94"/>
      <c r="AC282" s="94"/>
      <c r="AD282" s="94"/>
      <c r="AE282" s="94"/>
      <c r="AF282" s="94"/>
      <c r="AG282" s="94"/>
      <c r="AH282" s="94"/>
      <c r="AI282" s="94"/>
      <c r="AJ282" s="94"/>
      <c r="AK282" s="94"/>
      <c r="AL282" s="94"/>
      <c r="AM282" s="94"/>
      <c r="AN282" s="94"/>
      <c r="AO282" s="94"/>
      <c r="AP282" s="94"/>
      <c r="AQ282" s="94"/>
      <c r="AR282" s="94"/>
      <c r="AS282" s="94"/>
      <c r="AT282" s="94"/>
      <c r="AU282" s="94"/>
      <c r="AV282" s="94"/>
      <c r="AW282" s="94"/>
      <c r="AX282" s="94"/>
      <c r="AY282" s="94"/>
      <c r="AZ282" s="94"/>
      <c r="BA282" s="94"/>
      <c r="BB282" s="94"/>
      <c r="BC282" s="94"/>
      <c r="BD282" s="94"/>
      <c r="BE282" s="94"/>
      <c r="BF282" s="94"/>
      <c r="BG282" s="94"/>
      <c r="BH282" s="94"/>
      <c r="BI282" s="94"/>
    </row>
    <row r="283" spans="1:61">
      <c r="A283" s="94"/>
      <c r="B283" s="95"/>
      <c r="C283" s="96"/>
      <c r="D283" s="97"/>
      <c r="E283" s="97"/>
      <c r="F283" s="97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/>
      <c r="T283" s="94"/>
      <c r="U283" s="94"/>
      <c r="V283" s="94"/>
      <c r="W283" s="94"/>
      <c r="X283" s="94"/>
      <c r="Y283" s="94"/>
      <c r="Z283" s="94"/>
      <c r="AA283" s="94"/>
      <c r="AB283" s="94"/>
      <c r="AC283" s="94"/>
      <c r="AD283" s="94"/>
      <c r="AE283" s="94"/>
      <c r="AF283" s="94"/>
      <c r="AG283" s="94"/>
      <c r="AH283" s="94"/>
      <c r="AI283" s="94"/>
      <c r="AJ283" s="94"/>
      <c r="AK283" s="94"/>
      <c r="AL283" s="94"/>
      <c r="AM283" s="94"/>
      <c r="AN283" s="94"/>
      <c r="AO283" s="94"/>
      <c r="AP283" s="94"/>
      <c r="AQ283" s="94"/>
      <c r="AR283" s="94"/>
      <c r="AS283" s="94"/>
      <c r="AT283" s="94"/>
      <c r="AU283" s="94"/>
      <c r="AV283" s="94"/>
      <c r="AW283" s="94"/>
      <c r="AX283" s="94"/>
      <c r="AY283" s="94"/>
      <c r="AZ283" s="94"/>
      <c r="BA283" s="94"/>
      <c r="BB283" s="94"/>
      <c r="BC283" s="94"/>
      <c r="BD283" s="94"/>
      <c r="BE283" s="94"/>
      <c r="BF283" s="94"/>
      <c r="BG283" s="94"/>
      <c r="BH283" s="94"/>
      <c r="BI283" s="94"/>
    </row>
    <row r="284" spans="1:61">
      <c r="A284" s="94"/>
      <c r="B284" s="95"/>
      <c r="C284" s="96"/>
      <c r="D284" s="97"/>
      <c r="E284" s="97"/>
      <c r="F284" s="97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  <c r="S284" s="94"/>
      <c r="T284" s="94"/>
      <c r="U284" s="94"/>
      <c r="V284" s="94"/>
      <c r="W284" s="94"/>
      <c r="X284" s="94"/>
      <c r="Y284" s="94"/>
      <c r="Z284" s="94"/>
      <c r="AA284" s="94"/>
      <c r="AB284" s="94"/>
      <c r="AC284" s="94"/>
      <c r="AD284" s="94"/>
      <c r="AE284" s="94"/>
      <c r="AF284" s="94"/>
      <c r="AG284" s="94"/>
      <c r="AH284" s="94"/>
      <c r="AI284" s="94"/>
      <c r="AJ284" s="94"/>
      <c r="AK284" s="94"/>
      <c r="AL284" s="94"/>
      <c r="AM284" s="94"/>
      <c r="AN284" s="94"/>
      <c r="AO284" s="94"/>
      <c r="AP284" s="94"/>
      <c r="AQ284" s="94"/>
      <c r="AR284" s="94"/>
      <c r="AS284" s="94"/>
      <c r="AT284" s="94"/>
      <c r="AU284" s="94"/>
      <c r="AV284" s="94"/>
      <c r="AW284" s="94"/>
      <c r="AX284" s="94"/>
      <c r="AY284" s="94"/>
      <c r="AZ284" s="94"/>
      <c r="BA284" s="94"/>
      <c r="BB284" s="94"/>
      <c r="BC284" s="94"/>
      <c r="BD284" s="94"/>
      <c r="BE284" s="94"/>
      <c r="BF284" s="94"/>
      <c r="BG284" s="94"/>
      <c r="BH284" s="94"/>
      <c r="BI284" s="94"/>
    </row>
    <row r="285" spans="1:61">
      <c r="A285" s="94"/>
      <c r="B285" s="95"/>
      <c r="C285" s="96"/>
      <c r="D285" s="97"/>
      <c r="E285" s="97"/>
      <c r="F285" s="97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  <c r="S285" s="94"/>
      <c r="T285" s="94"/>
      <c r="U285" s="94"/>
      <c r="V285" s="94"/>
      <c r="W285" s="94"/>
      <c r="X285" s="94"/>
      <c r="Y285" s="94"/>
      <c r="Z285" s="94"/>
      <c r="AA285" s="94"/>
      <c r="AB285" s="94"/>
      <c r="AC285" s="94"/>
      <c r="AD285" s="94"/>
      <c r="AE285" s="94"/>
      <c r="AF285" s="94"/>
      <c r="AG285" s="94"/>
      <c r="AH285" s="94"/>
      <c r="AI285" s="94"/>
      <c r="AJ285" s="94"/>
      <c r="AK285" s="94"/>
      <c r="AL285" s="94"/>
      <c r="AM285" s="94"/>
      <c r="AN285" s="94"/>
      <c r="AO285" s="94"/>
      <c r="AP285" s="94"/>
      <c r="AQ285" s="94"/>
      <c r="AR285" s="94"/>
      <c r="AS285" s="94"/>
      <c r="AT285" s="94"/>
      <c r="AU285" s="94"/>
      <c r="AV285" s="94"/>
      <c r="AW285" s="94"/>
      <c r="AX285" s="94"/>
      <c r="AY285" s="94"/>
      <c r="AZ285" s="94"/>
      <c r="BA285" s="94"/>
      <c r="BB285" s="94"/>
      <c r="BC285" s="94"/>
      <c r="BD285" s="94"/>
      <c r="BE285" s="94"/>
      <c r="BF285" s="94"/>
      <c r="BG285" s="94"/>
      <c r="BH285" s="94"/>
      <c r="BI285" s="94"/>
    </row>
    <row r="286" spans="1:61">
      <c r="A286" s="94"/>
      <c r="B286" s="95"/>
      <c r="C286" s="96"/>
      <c r="D286" s="97"/>
      <c r="E286" s="97"/>
      <c r="F286" s="97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  <c r="S286" s="94"/>
      <c r="T286" s="94"/>
      <c r="U286" s="94"/>
      <c r="V286" s="94"/>
      <c r="W286" s="94"/>
      <c r="X286" s="94"/>
      <c r="Y286" s="94"/>
      <c r="Z286" s="94"/>
      <c r="AA286" s="94"/>
      <c r="AB286" s="94"/>
      <c r="AC286" s="94"/>
      <c r="AD286" s="94"/>
      <c r="AE286" s="94"/>
      <c r="AF286" s="94"/>
      <c r="AG286" s="94"/>
      <c r="AH286" s="94"/>
      <c r="AI286" s="94"/>
      <c r="AJ286" s="94"/>
      <c r="AK286" s="94"/>
      <c r="AL286" s="94"/>
      <c r="AM286" s="94"/>
      <c r="AN286" s="94"/>
      <c r="AO286" s="94"/>
      <c r="AP286" s="94"/>
      <c r="AQ286" s="94"/>
      <c r="AR286" s="94"/>
      <c r="AS286" s="94"/>
      <c r="AT286" s="94"/>
      <c r="AU286" s="94"/>
      <c r="AV286" s="94"/>
      <c r="AW286" s="94"/>
      <c r="AX286" s="94"/>
      <c r="AY286" s="94"/>
      <c r="AZ286" s="94"/>
      <c r="BA286" s="94"/>
      <c r="BB286" s="94"/>
      <c r="BC286" s="94"/>
      <c r="BD286" s="94"/>
      <c r="BE286" s="94"/>
      <c r="BF286" s="94"/>
      <c r="BG286" s="94"/>
      <c r="BH286" s="94"/>
      <c r="BI286" s="94"/>
    </row>
    <row r="287" spans="1:61">
      <c r="A287" s="94"/>
      <c r="B287" s="95"/>
      <c r="C287" s="96"/>
      <c r="D287" s="97"/>
      <c r="E287" s="97"/>
      <c r="F287" s="97"/>
      <c r="G287" s="94"/>
      <c r="H287" s="94"/>
      <c r="I287" s="94"/>
      <c r="J287" s="94"/>
      <c r="K287" s="94"/>
      <c r="L287" s="94"/>
      <c r="M287" s="94"/>
      <c r="N287" s="94"/>
      <c r="O287" s="94"/>
      <c r="P287" s="94"/>
      <c r="Q287" s="94"/>
      <c r="R287" s="94"/>
      <c r="S287" s="94"/>
      <c r="T287" s="94"/>
      <c r="U287" s="94"/>
      <c r="V287" s="94"/>
      <c r="W287" s="94"/>
      <c r="X287" s="94"/>
      <c r="Y287" s="94"/>
      <c r="Z287" s="94"/>
      <c r="AA287" s="94"/>
      <c r="AB287" s="94"/>
      <c r="AC287" s="94"/>
      <c r="AD287" s="94"/>
      <c r="AE287" s="94"/>
      <c r="AF287" s="94"/>
      <c r="AG287" s="94"/>
      <c r="AH287" s="94"/>
      <c r="AI287" s="94"/>
      <c r="AJ287" s="94"/>
      <c r="AK287" s="94"/>
      <c r="AL287" s="94"/>
      <c r="AM287" s="94"/>
      <c r="AN287" s="94"/>
      <c r="AO287" s="94"/>
      <c r="AP287" s="94"/>
      <c r="AQ287" s="94"/>
      <c r="AR287" s="94"/>
      <c r="AS287" s="94"/>
      <c r="AT287" s="94"/>
      <c r="AU287" s="94"/>
      <c r="AV287" s="94"/>
      <c r="AW287" s="94"/>
      <c r="AX287" s="94"/>
      <c r="AY287" s="94"/>
      <c r="AZ287" s="94"/>
      <c r="BA287" s="94"/>
      <c r="BB287" s="94"/>
      <c r="BC287" s="94"/>
      <c r="BD287" s="94"/>
      <c r="BE287" s="94"/>
      <c r="BF287" s="94"/>
      <c r="BG287" s="94"/>
      <c r="BH287" s="94"/>
      <c r="BI287" s="94"/>
    </row>
    <row r="288" spans="1:61">
      <c r="A288" s="94"/>
      <c r="B288" s="95"/>
      <c r="C288" s="96"/>
      <c r="D288" s="97"/>
      <c r="E288" s="97"/>
      <c r="F288" s="97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/>
      <c r="S288" s="94"/>
      <c r="T288" s="94"/>
      <c r="U288" s="94"/>
      <c r="V288" s="94"/>
      <c r="W288" s="94"/>
      <c r="X288" s="94"/>
      <c r="Y288" s="94"/>
      <c r="Z288" s="94"/>
      <c r="AA288" s="94"/>
      <c r="AB288" s="94"/>
      <c r="AC288" s="94"/>
      <c r="AD288" s="94"/>
      <c r="AE288" s="94"/>
      <c r="AF288" s="94"/>
      <c r="AG288" s="94"/>
      <c r="AH288" s="94"/>
      <c r="AI288" s="94"/>
      <c r="AJ288" s="94"/>
      <c r="AK288" s="94"/>
      <c r="AL288" s="94"/>
      <c r="AM288" s="94"/>
      <c r="AN288" s="94"/>
      <c r="AO288" s="94"/>
      <c r="AP288" s="94"/>
      <c r="AQ288" s="94"/>
      <c r="AR288" s="94"/>
      <c r="AS288" s="94"/>
      <c r="AT288" s="94"/>
      <c r="AU288" s="94"/>
      <c r="AV288" s="94"/>
      <c r="AW288" s="94"/>
      <c r="AX288" s="94"/>
      <c r="AY288" s="94"/>
      <c r="AZ288" s="94"/>
      <c r="BA288" s="94"/>
      <c r="BB288" s="94"/>
      <c r="BC288" s="94"/>
      <c r="BD288" s="94"/>
      <c r="BE288" s="94"/>
      <c r="BF288" s="94"/>
      <c r="BG288" s="94"/>
      <c r="BH288" s="94"/>
      <c r="BI288" s="94"/>
    </row>
    <row r="289" spans="1:61">
      <c r="A289" s="94"/>
      <c r="B289" s="95"/>
      <c r="C289" s="96"/>
      <c r="D289" s="97"/>
      <c r="E289" s="97"/>
      <c r="F289" s="97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  <c r="U289" s="94"/>
      <c r="V289" s="94"/>
      <c r="W289" s="94"/>
      <c r="X289" s="94"/>
      <c r="Y289" s="94"/>
      <c r="Z289" s="94"/>
      <c r="AA289" s="94"/>
      <c r="AB289" s="94"/>
      <c r="AC289" s="94"/>
      <c r="AD289" s="94"/>
      <c r="AE289" s="94"/>
      <c r="AF289" s="94"/>
      <c r="AG289" s="94"/>
      <c r="AH289" s="94"/>
      <c r="AI289" s="94"/>
      <c r="AJ289" s="94"/>
      <c r="AK289" s="94"/>
      <c r="AL289" s="94"/>
      <c r="AM289" s="94"/>
      <c r="AN289" s="94"/>
      <c r="AO289" s="94"/>
      <c r="AP289" s="94"/>
      <c r="AQ289" s="94"/>
      <c r="AR289" s="94"/>
      <c r="AS289" s="94"/>
      <c r="AT289" s="94"/>
      <c r="AU289" s="94"/>
      <c r="AV289" s="94"/>
      <c r="AW289" s="94"/>
      <c r="AX289" s="94"/>
      <c r="AY289" s="94"/>
      <c r="AZ289" s="94"/>
      <c r="BA289" s="94"/>
      <c r="BB289" s="94"/>
      <c r="BC289" s="94"/>
      <c r="BD289" s="94"/>
      <c r="BE289" s="94"/>
      <c r="BF289" s="94"/>
      <c r="BG289" s="94"/>
      <c r="BH289" s="94"/>
      <c r="BI289" s="94"/>
    </row>
    <row r="290" spans="1:61">
      <c r="A290" s="94"/>
      <c r="B290" s="95"/>
      <c r="C290" s="96"/>
      <c r="D290" s="97"/>
      <c r="E290" s="97"/>
      <c r="F290" s="97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  <c r="S290" s="94"/>
      <c r="T290" s="94"/>
      <c r="U290" s="94"/>
      <c r="V290" s="94"/>
      <c r="W290" s="94"/>
      <c r="X290" s="94"/>
      <c r="Y290" s="94"/>
      <c r="Z290" s="94"/>
      <c r="AA290" s="94"/>
      <c r="AB290" s="94"/>
      <c r="AC290" s="94"/>
      <c r="AD290" s="94"/>
      <c r="AE290" s="94"/>
      <c r="AF290" s="94"/>
      <c r="AG290" s="94"/>
      <c r="AH290" s="94"/>
      <c r="AI290" s="94"/>
      <c r="AJ290" s="94"/>
      <c r="AK290" s="94"/>
      <c r="AL290" s="94"/>
      <c r="AM290" s="94"/>
      <c r="AN290" s="94"/>
      <c r="AO290" s="94"/>
      <c r="AP290" s="94"/>
      <c r="AQ290" s="94"/>
      <c r="AR290" s="94"/>
      <c r="AS290" s="94"/>
      <c r="AT290" s="94"/>
      <c r="AU290" s="94"/>
      <c r="AV290" s="94"/>
      <c r="AW290" s="94"/>
      <c r="AX290" s="94"/>
      <c r="AY290" s="94"/>
      <c r="AZ290" s="94"/>
      <c r="BA290" s="94"/>
      <c r="BB290" s="94"/>
      <c r="BC290" s="94"/>
      <c r="BD290" s="94"/>
      <c r="BE290" s="94"/>
      <c r="BF290" s="94"/>
      <c r="BG290" s="94"/>
      <c r="BH290" s="94"/>
      <c r="BI290" s="94"/>
    </row>
    <row r="291" spans="1:61">
      <c r="A291" s="94"/>
      <c r="B291" s="95"/>
      <c r="C291" s="96"/>
      <c r="D291" s="97"/>
      <c r="E291" s="97"/>
      <c r="F291" s="97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  <c r="S291" s="94"/>
      <c r="T291" s="94"/>
      <c r="U291" s="94"/>
      <c r="V291" s="94"/>
      <c r="W291" s="94"/>
      <c r="X291" s="94"/>
      <c r="Y291" s="94"/>
      <c r="Z291" s="94"/>
      <c r="AA291" s="94"/>
      <c r="AB291" s="94"/>
      <c r="AC291" s="94"/>
      <c r="AD291" s="94"/>
      <c r="AE291" s="94"/>
      <c r="AF291" s="94"/>
      <c r="AG291" s="94"/>
      <c r="AH291" s="94"/>
      <c r="AI291" s="94"/>
      <c r="AJ291" s="94"/>
      <c r="AK291" s="94"/>
      <c r="AL291" s="94"/>
      <c r="AM291" s="94"/>
      <c r="AN291" s="94"/>
      <c r="AO291" s="94"/>
      <c r="AP291" s="94"/>
      <c r="AQ291" s="94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</row>
    <row r="292" spans="1:61">
      <c r="A292" s="94"/>
      <c r="B292" s="95"/>
      <c r="C292" s="96"/>
      <c r="D292" s="97"/>
      <c r="E292" s="97"/>
      <c r="F292" s="97"/>
      <c r="G292" s="94"/>
      <c r="H292" s="94"/>
      <c r="I292" s="94"/>
      <c r="J292" s="94"/>
      <c r="K292" s="94"/>
      <c r="L292" s="94"/>
      <c r="M292" s="94"/>
      <c r="N292" s="94"/>
      <c r="O292" s="94"/>
      <c r="P292" s="94"/>
      <c r="Q292" s="94"/>
      <c r="R292" s="94"/>
      <c r="S292" s="94"/>
      <c r="T292" s="94"/>
      <c r="U292" s="94"/>
      <c r="V292" s="94"/>
      <c r="W292" s="94"/>
      <c r="X292" s="94"/>
      <c r="Y292" s="94"/>
      <c r="Z292" s="94"/>
      <c r="AA292" s="94"/>
      <c r="AB292" s="94"/>
      <c r="AC292" s="94"/>
      <c r="AD292" s="94"/>
      <c r="AE292" s="94"/>
      <c r="AF292" s="94"/>
      <c r="AG292" s="94"/>
      <c r="AH292" s="94"/>
      <c r="AI292" s="94"/>
      <c r="AJ292" s="94"/>
      <c r="AK292" s="94"/>
      <c r="AL292" s="94"/>
      <c r="AM292" s="94"/>
      <c r="AN292" s="94"/>
      <c r="AO292" s="94"/>
      <c r="AP292" s="94"/>
      <c r="AQ292" s="94"/>
      <c r="AR292" s="94"/>
      <c r="AS292" s="94"/>
      <c r="AT292" s="94"/>
      <c r="AU292" s="94"/>
      <c r="AV292" s="94"/>
      <c r="AW292" s="94"/>
      <c r="AX292" s="94"/>
      <c r="AY292" s="94"/>
      <c r="AZ292" s="94"/>
      <c r="BA292" s="94"/>
      <c r="BB292" s="94"/>
      <c r="BC292" s="94"/>
      <c r="BD292" s="94"/>
      <c r="BE292" s="94"/>
      <c r="BF292" s="94"/>
      <c r="BG292" s="94"/>
      <c r="BH292" s="94"/>
      <c r="BI292" s="94"/>
    </row>
    <row r="293" spans="1:61">
      <c r="A293" s="94"/>
      <c r="B293" s="95"/>
      <c r="C293" s="96"/>
      <c r="D293" s="97"/>
      <c r="E293" s="97"/>
      <c r="F293" s="97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  <c r="X293" s="94"/>
      <c r="Y293" s="94"/>
      <c r="Z293" s="94"/>
      <c r="AA293" s="94"/>
      <c r="AB293" s="94"/>
      <c r="AC293" s="94"/>
      <c r="AD293" s="94"/>
      <c r="AE293" s="94"/>
      <c r="AF293" s="94"/>
      <c r="AG293" s="94"/>
      <c r="AH293" s="94"/>
      <c r="AI293" s="94"/>
      <c r="AJ293" s="94"/>
      <c r="AK293" s="94"/>
      <c r="AL293" s="94"/>
      <c r="AM293" s="94"/>
      <c r="AN293" s="94"/>
      <c r="AO293" s="94"/>
      <c r="AP293" s="94"/>
      <c r="AQ293" s="94"/>
      <c r="AR293" s="94"/>
      <c r="AS293" s="94"/>
      <c r="AT293" s="94"/>
      <c r="AU293" s="94"/>
      <c r="AV293" s="94"/>
      <c r="AW293" s="94"/>
      <c r="AX293" s="94"/>
      <c r="AY293" s="94"/>
      <c r="AZ293" s="94"/>
      <c r="BA293" s="94"/>
      <c r="BB293" s="94"/>
      <c r="BC293" s="94"/>
      <c r="BD293" s="94"/>
      <c r="BE293" s="94"/>
      <c r="BF293" s="94"/>
      <c r="BG293" s="94"/>
      <c r="BH293" s="94"/>
      <c r="BI293" s="94"/>
    </row>
    <row r="294" spans="1:61">
      <c r="A294" s="94"/>
      <c r="B294" s="95"/>
      <c r="C294" s="96"/>
      <c r="D294" s="97"/>
      <c r="E294" s="97"/>
      <c r="F294" s="97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  <c r="S294" s="94"/>
      <c r="T294" s="94"/>
      <c r="U294" s="94"/>
      <c r="V294" s="94"/>
      <c r="W294" s="94"/>
      <c r="X294" s="94"/>
      <c r="Y294" s="94"/>
      <c r="Z294" s="94"/>
      <c r="AA294" s="94"/>
      <c r="AB294" s="94"/>
      <c r="AC294" s="94"/>
      <c r="AD294" s="94"/>
      <c r="AE294" s="94"/>
      <c r="AF294" s="94"/>
      <c r="AG294" s="94"/>
      <c r="AH294" s="94"/>
      <c r="AI294" s="94"/>
      <c r="AJ294" s="94"/>
      <c r="AK294" s="94"/>
      <c r="AL294" s="94"/>
      <c r="AM294" s="94"/>
      <c r="AN294" s="94"/>
      <c r="AO294" s="94"/>
      <c r="AP294" s="94"/>
      <c r="AQ294" s="94"/>
      <c r="AR294" s="94"/>
      <c r="AS294" s="94"/>
      <c r="AT294" s="94"/>
      <c r="AU294" s="94"/>
      <c r="AV294" s="94"/>
      <c r="AW294" s="94"/>
      <c r="AX294" s="94"/>
      <c r="AY294" s="94"/>
      <c r="AZ294" s="94"/>
      <c r="BA294" s="94"/>
      <c r="BB294" s="94"/>
      <c r="BC294" s="94"/>
      <c r="BD294" s="94"/>
      <c r="BE294" s="94"/>
      <c r="BF294" s="94"/>
      <c r="BG294" s="94"/>
      <c r="BH294" s="94"/>
      <c r="BI294" s="94"/>
    </row>
    <row r="295" spans="1:61">
      <c r="A295" s="94"/>
      <c r="B295" s="95"/>
      <c r="C295" s="96"/>
      <c r="D295" s="97"/>
      <c r="E295" s="97"/>
      <c r="F295" s="97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  <c r="U295" s="94"/>
      <c r="V295" s="94"/>
      <c r="W295" s="94"/>
      <c r="X295" s="94"/>
      <c r="Y295" s="94"/>
      <c r="Z295" s="94"/>
      <c r="AA295" s="94"/>
      <c r="AB295" s="94"/>
      <c r="AC295" s="94"/>
      <c r="AD295" s="94"/>
      <c r="AE295" s="94"/>
      <c r="AF295" s="94"/>
      <c r="AG295" s="94"/>
      <c r="AH295" s="94"/>
      <c r="AI295" s="94"/>
      <c r="AJ295" s="94"/>
      <c r="AK295" s="94"/>
      <c r="AL295" s="94"/>
      <c r="AM295" s="94"/>
      <c r="AN295" s="94"/>
      <c r="AO295" s="94"/>
      <c r="AP295" s="94"/>
      <c r="AQ295" s="94"/>
      <c r="AR295" s="94"/>
      <c r="AS295" s="94"/>
      <c r="AT295" s="94"/>
      <c r="AU295" s="94"/>
      <c r="AV295" s="94"/>
      <c r="AW295" s="94"/>
      <c r="AX295" s="94"/>
      <c r="AY295" s="94"/>
      <c r="AZ295" s="94"/>
      <c r="BA295" s="94"/>
      <c r="BB295" s="94"/>
      <c r="BC295" s="94"/>
      <c r="BD295" s="94"/>
      <c r="BE295" s="94"/>
      <c r="BF295" s="94"/>
      <c r="BG295" s="94"/>
      <c r="BH295" s="94"/>
      <c r="BI295" s="94"/>
    </row>
    <row r="296" spans="1:61">
      <c r="A296" s="94"/>
      <c r="B296" s="95"/>
      <c r="C296" s="96"/>
      <c r="D296" s="97"/>
      <c r="E296" s="97"/>
      <c r="F296" s="97"/>
      <c r="G296" s="94"/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  <c r="X296" s="94"/>
      <c r="Y296" s="94"/>
      <c r="Z296" s="94"/>
      <c r="AA296" s="94"/>
      <c r="AB296" s="94"/>
      <c r="AC296" s="94"/>
      <c r="AD296" s="94"/>
      <c r="AE296" s="94"/>
      <c r="AF296" s="94"/>
      <c r="AG296" s="94"/>
      <c r="AH296" s="94"/>
      <c r="AI296" s="94"/>
      <c r="AJ296" s="94"/>
      <c r="AK296" s="94"/>
      <c r="AL296" s="94"/>
      <c r="AM296" s="94"/>
      <c r="AN296" s="94"/>
      <c r="AO296" s="94"/>
      <c r="AP296" s="94"/>
      <c r="AQ296" s="94"/>
      <c r="AR296" s="94"/>
      <c r="AS296" s="94"/>
      <c r="AT296" s="94"/>
      <c r="AU296" s="94"/>
      <c r="AV296" s="94"/>
      <c r="AW296" s="94"/>
      <c r="AX296" s="94"/>
      <c r="AY296" s="94"/>
      <c r="AZ296" s="94"/>
      <c r="BA296" s="94"/>
      <c r="BB296" s="94"/>
      <c r="BC296" s="94"/>
      <c r="BD296" s="94"/>
      <c r="BE296" s="94"/>
      <c r="BF296" s="94"/>
      <c r="BG296" s="94"/>
      <c r="BH296" s="94"/>
      <c r="BI296" s="94"/>
    </row>
    <row r="297" spans="1:61">
      <c r="A297" s="94"/>
      <c r="B297" s="95"/>
      <c r="C297" s="96"/>
      <c r="D297" s="97"/>
      <c r="E297" s="97"/>
      <c r="F297" s="97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94"/>
      <c r="U297" s="94"/>
      <c r="V297" s="94"/>
      <c r="W297" s="94"/>
      <c r="X297" s="94"/>
      <c r="Y297" s="94"/>
      <c r="Z297" s="94"/>
      <c r="AA297" s="94"/>
      <c r="AB297" s="94"/>
      <c r="AC297" s="94"/>
      <c r="AD297" s="94"/>
      <c r="AE297" s="94"/>
      <c r="AF297" s="94"/>
      <c r="AG297" s="94"/>
      <c r="AH297" s="94"/>
      <c r="AI297" s="94"/>
      <c r="AJ297" s="94"/>
      <c r="AK297" s="94"/>
      <c r="AL297" s="94"/>
      <c r="AM297" s="94"/>
      <c r="AN297" s="94"/>
      <c r="AO297" s="94"/>
      <c r="AP297" s="94"/>
      <c r="AQ297" s="94"/>
      <c r="AR297" s="94"/>
      <c r="AS297" s="94"/>
      <c r="AT297" s="94"/>
      <c r="AU297" s="94"/>
      <c r="AV297" s="94"/>
      <c r="AW297" s="94"/>
      <c r="AX297" s="94"/>
      <c r="AY297" s="94"/>
      <c r="AZ297" s="94"/>
      <c r="BA297" s="94"/>
      <c r="BB297" s="94"/>
      <c r="BC297" s="94"/>
      <c r="BD297" s="94"/>
      <c r="BE297" s="94"/>
      <c r="BF297" s="94"/>
      <c r="BG297" s="94"/>
      <c r="BH297" s="94"/>
      <c r="BI297" s="94"/>
    </row>
    <row r="298" spans="1:61">
      <c r="A298" s="94"/>
      <c r="B298" s="95"/>
      <c r="C298" s="96"/>
      <c r="D298" s="97"/>
      <c r="E298" s="97"/>
      <c r="F298" s="97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  <c r="U298" s="94"/>
      <c r="V298" s="94"/>
      <c r="W298" s="94"/>
      <c r="X298" s="94"/>
      <c r="Y298" s="94"/>
      <c r="Z298" s="94"/>
      <c r="AA298" s="94"/>
      <c r="AB298" s="94"/>
      <c r="AC298" s="94"/>
      <c r="AD298" s="94"/>
      <c r="AE298" s="94"/>
      <c r="AF298" s="94"/>
      <c r="AG298" s="94"/>
      <c r="AH298" s="94"/>
      <c r="AI298" s="94"/>
      <c r="AJ298" s="94"/>
      <c r="AK298" s="94"/>
      <c r="AL298" s="94"/>
      <c r="AM298" s="94"/>
      <c r="AN298" s="94"/>
      <c r="AO298" s="94"/>
      <c r="AP298" s="94"/>
      <c r="AQ298" s="94"/>
      <c r="AR298" s="94"/>
      <c r="AS298" s="94"/>
      <c r="AT298" s="94"/>
      <c r="AU298" s="94"/>
      <c r="AV298" s="94"/>
      <c r="AW298" s="94"/>
      <c r="AX298" s="94"/>
      <c r="AY298" s="94"/>
      <c r="AZ298" s="94"/>
      <c r="BA298" s="94"/>
      <c r="BB298" s="94"/>
      <c r="BC298" s="94"/>
      <c r="BD298" s="94"/>
      <c r="BE298" s="94"/>
      <c r="BF298" s="94"/>
      <c r="BG298" s="94"/>
      <c r="BH298" s="94"/>
      <c r="BI298" s="94"/>
    </row>
    <row r="299" spans="1:61">
      <c r="A299" s="94"/>
      <c r="B299" s="95"/>
      <c r="C299" s="96"/>
      <c r="D299" s="97"/>
      <c r="E299" s="97"/>
      <c r="F299" s="97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  <c r="U299" s="94"/>
      <c r="V299" s="94"/>
      <c r="W299" s="94"/>
      <c r="X299" s="94"/>
      <c r="Y299" s="94"/>
      <c r="Z299" s="94"/>
      <c r="AA299" s="94"/>
      <c r="AB299" s="94"/>
      <c r="AC299" s="94"/>
      <c r="AD299" s="94"/>
      <c r="AE299" s="94"/>
      <c r="AF299" s="94"/>
      <c r="AG299" s="94"/>
      <c r="AH299" s="94"/>
      <c r="AI299" s="94"/>
      <c r="AJ299" s="94"/>
      <c r="AK299" s="94"/>
      <c r="AL299" s="94"/>
      <c r="AM299" s="94"/>
      <c r="AN299" s="94"/>
      <c r="AO299" s="94"/>
      <c r="AP299" s="94"/>
      <c r="AQ299" s="94"/>
      <c r="AR299" s="94"/>
      <c r="AS299" s="94"/>
      <c r="AT299" s="94"/>
      <c r="AU299" s="94"/>
      <c r="AV299" s="94"/>
      <c r="AW299" s="94"/>
      <c r="AX299" s="94"/>
      <c r="AY299" s="94"/>
      <c r="AZ299" s="94"/>
      <c r="BA299" s="94"/>
      <c r="BB299" s="94"/>
      <c r="BC299" s="94"/>
      <c r="BD299" s="94"/>
      <c r="BE299" s="94"/>
      <c r="BF299" s="94"/>
      <c r="BG299" s="94"/>
      <c r="BH299" s="94"/>
      <c r="BI299" s="94"/>
    </row>
    <row r="300" spans="1:61">
      <c r="A300" s="94"/>
      <c r="B300" s="95"/>
      <c r="C300" s="96"/>
      <c r="D300" s="97"/>
      <c r="E300" s="97"/>
      <c r="F300" s="97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4"/>
      <c r="Z300" s="94"/>
      <c r="AA300" s="94"/>
      <c r="AB300" s="94"/>
      <c r="AC300" s="94"/>
      <c r="AD300" s="94"/>
      <c r="AE300" s="94"/>
      <c r="AF300" s="94"/>
      <c r="AG300" s="94"/>
      <c r="AH300" s="94"/>
      <c r="AI300" s="94"/>
      <c r="AJ300" s="94"/>
      <c r="AK300" s="94"/>
      <c r="AL300" s="94"/>
      <c r="AM300" s="94"/>
      <c r="AN300" s="94"/>
      <c r="AO300" s="94"/>
      <c r="AP300" s="94"/>
      <c r="AQ300" s="94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</row>
    <row r="301" spans="1:61">
      <c r="A301" s="94"/>
      <c r="B301" s="95"/>
      <c r="C301" s="96"/>
      <c r="D301" s="97"/>
      <c r="E301" s="97"/>
      <c r="F301" s="97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  <c r="S301" s="94"/>
      <c r="T301" s="94"/>
      <c r="U301" s="94"/>
      <c r="V301" s="94"/>
      <c r="W301" s="94"/>
      <c r="X301" s="94"/>
      <c r="Y301" s="94"/>
      <c r="Z301" s="94"/>
      <c r="AA301" s="94"/>
      <c r="AB301" s="94"/>
      <c r="AC301" s="94"/>
      <c r="AD301" s="94"/>
      <c r="AE301" s="94"/>
      <c r="AF301" s="94"/>
      <c r="AG301" s="94"/>
      <c r="AH301" s="94"/>
      <c r="AI301" s="94"/>
      <c r="AJ301" s="94"/>
      <c r="AK301" s="94"/>
      <c r="AL301" s="94"/>
      <c r="AM301" s="94"/>
      <c r="AN301" s="94"/>
      <c r="AO301" s="94"/>
      <c r="AP301" s="94"/>
      <c r="AQ301" s="94"/>
      <c r="AR301" s="94"/>
      <c r="AS301" s="94"/>
      <c r="AT301" s="94"/>
      <c r="AU301" s="94"/>
      <c r="AV301" s="94"/>
      <c r="AW301" s="94"/>
      <c r="AX301" s="94"/>
      <c r="AY301" s="94"/>
      <c r="AZ301" s="94"/>
      <c r="BA301" s="94"/>
      <c r="BB301" s="94"/>
      <c r="BC301" s="94"/>
      <c r="BD301" s="94"/>
      <c r="BE301" s="94"/>
      <c r="BF301" s="94"/>
      <c r="BG301" s="94"/>
      <c r="BH301" s="94"/>
      <c r="BI301" s="94"/>
    </row>
    <row r="302" spans="1:61">
      <c r="A302" s="94"/>
      <c r="B302" s="95"/>
      <c r="C302" s="96"/>
      <c r="D302" s="97"/>
      <c r="E302" s="97"/>
      <c r="F302" s="97"/>
      <c r="G302" s="94"/>
      <c r="H302" s="94"/>
      <c r="I302" s="94"/>
      <c r="J302" s="94"/>
      <c r="K302" s="94"/>
      <c r="L302" s="94"/>
      <c r="M302" s="94"/>
      <c r="N302" s="94"/>
      <c r="O302" s="94"/>
      <c r="P302" s="94"/>
      <c r="Q302" s="94"/>
      <c r="R302" s="94"/>
      <c r="S302" s="94"/>
      <c r="T302" s="94"/>
      <c r="U302" s="94"/>
      <c r="V302" s="94"/>
      <c r="W302" s="94"/>
      <c r="X302" s="94"/>
      <c r="Y302" s="94"/>
      <c r="Z302" s="94"/>
      <c r="AA302" s="94"/>
      <c r="AB302" s="94"/>
      <c r="AC302" s="94"/>
      <c r="AD302" s="94"/>
      <c r="AE302" s="94"/>
      <c r="AF302" s="94"/>
      <c r="AG302" s="94"/>
      <c r="AH302" s="94"/>
      <c r="AI302" s="94"/>
      <c r="AJ302" s="94"/>
      <c r="AK302" s="94"/>
      <c r="AL302" s="94"/>
      <c r="AM302" s="94"/>
      <c r="AN302" s="94"/>
      <c r="AO302" s="94"/>
      <c r="AP302" s="94"/>
      <c r="AQ302" s="94"/>
      <c r="AR302" s="94"/>
      <c r="AS302" s="94"/>
      <c r="AT302" s="94"/>
      <c r="AU302" s="94"/>
      <c r="AV302" s="94"/>
      <c r="AW302" s="94"/>
      <c r="AX302" s="94"/>
      <c r="AY302" s="94"/>
      <c r="AZ302" s="94"/>
      <c r="BA302" s="94"/>
      <c r="BB302" s="94"/>
      <c r="BC302" s="94"/>
      <c r="BD302" s="94"/>
      <c r="BE302" s="94"/>
      <c r="BF302" s="94"/>
      <c r="BG302" s="94"/>
      <c r="BH302" s="94"/>
      <c r="BI302" s="94"/>
    </row>
    <row r="303" spans="1:61">
      <c r="A303" s="94"/>
      <c r="B303" s="95"/>
      <c r="C303" s="96"/>
      <c r="D303" s="97"/>
      <c r="E303" s="97"/>
      <c r="F303" s="97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  <c r="U303" s="94"/>
      <c r="V303" s="94"/>
      <c r="W303" s="94"/>
      <c r="X303" s="94"/>
      <c r="Y303" s="94"/>
      <c r="Z303" s="94"/>
      <c r="AA303" s="94"/>
      <c r="AB303" s="94"/>
      <c r="AC303" s="94"/>
      <c r="AD303" s="94"/>
      <c r="AE303" s="94"/>
      <c r="AF303" s="94"/>
      <c r="AG303" s="94"/>
      <c r="AH303" s="94"/>
      <c r="AI303" s="94"/>
      <c r="AJ303" s="94"/>
      <c r="AK303" s="94"/>
      <c r="AL303" s="94"/>
      <c r="AM303" s="94"/>
      <c r="AN303" s="94"/>
      <c r="AO303" s="94"/>
      <c r="AP303" s="94"/>
      <c r="AQ303" s="94"/>
      <c r="AR303" s="94"/>
      <c r="AS303" s="94"/>
      <c r="AT303" s="94"/>
      <c r="AU303" s="94"/>
      <c r="AV303" s="94"/>
      <c r="AW303" s="94"/>
      <c r="AX303" s="94"/>
      <c r="AY303" s="94"/>
      <c r="AZ303" s="94"/>
      <c r="BA303" s="94"/>
      <c r="BB303" s="94"/>
      <c r="BC303" s="94"/>
      <c r="BD303" s="94"/>
      <c r="BE303" s="94"/>
      <c r="BF303" s="94"/>
      <c r="BG303" s="94"/>
      <c r="BH303" s="94"/>
      <c r="BI303" s="94"/>
    </row>
    <row r="304" spans="1:61">
      <c r="A304" s="94"/>
      <c r="B304" s="95"/>
      <c r="C304" s="96"/>
      <c r="D304" s="97"/>
      <c r="E304" s="97"/>
      <c r="F304" s="97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  <c r="S304" s="94"/>
      <c r="T304" s="94"/>
      <c r="U304" s="94"/>
      <c r="V304" s="94"/>
      <c r="W304" s="94"/>
      <c r="X304" s="94"/>
      <c r="Y304" s="94"/>
      <c r="Z304" s="94"/>
      <c r="AA304" s="94"/>
      <c r="AB304" s="94"/>
      <c r="AC304" s="94"/>
      <c r="AD304" s="94"/>
      <c r="AE304" s="94"/>
      <c r="AF304" s="94"/>
      <c r="AG304" s="94"/>
      <c r="AH304" s="94"/>
      <c r="AI304" s="94"/>
      <c r="AJ304" s="94"/>
      <c r="AK304" s="94"/>
      <c r="AL304" s="94"/>
      <c r="AM304" s="94"/>
      <c r="AN304" s="94"/>
      <c r="AO304" s="94"/>
      <c r="AP304" s="94"/>
      <c r="AQ304" s="94"/>
      <c r="AR304" s="94"/>
      <c r="AS304" s="94"/>
      <c r="AT304" s="94"/>
      <c r="AU304" s="94"/>
      <c r="AV304" s="94"/>
      <c r="AW304" s="94"/>
      <c r="AX304" s="94"/>
      <c r="AY304" s="94"/>
      <c r="AZ304" s="94"/>
      <c r="BA304" s="94"/>
      <c r="BB304" s="94"/>
      <c r="BC304" s="94"/>
      <c r="BD304" s="94"/>
      <c r="BE304" s="94"/>
      <c r="BF304" s="94"/>
      <c r="BG304" s="94"/>
      <c r="BH304" s="94"/>
      <c r="BI304" s="94"/>
    </row>
    <row r="305" spans="1:61">
      <c r="A305" s="94"/>
      <c r="B305" s="95"/>
      <c r="C305" s="96"/>
      <c r="D305" s="97"/>
      <c r="E305" s="97"/>
      <c r="F305" s="97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94"/>
      <c r="W305" s="94"/>
      <c r="X305" s="94"/>
      <c r="Y305" s="94"/>
      <c r="Z305" s="94"/>
      <c r="AA305" s="94"/>
      <c r="AB305" s="94"/>
      <c r="AC305" s="94"/>
      <c r="AD305" s="94"/>
      <c r="AE305" s="94"/>
      <c r="AF305" s="94"/>
      <c r="AG305" s="94"/>
      <c r="AH305" s="94"/>
      <c r="AI305" s="94"/>
      <c r="AJ305" s="94"/>
      <c r="AK305" s="94"/>
      <c r="AL305" s="94"/>
      <c r="AM305" s="94"/>
      <c r="AN305" s="94"/>
      <c r="AO305" s="94"/>
      <c r="AP305" s="94"/>
      <c r="AQ305" s="94"/>
      <c r="AR305" s="94"/>
      <c r="AS305" s="94"/>
      <c r="AT305" s="94"/>
      <c r="AU305" s="94"/>
      <c r="AV305" s="94"/>
      <c r="AW305" s="94"/>
      <c r="AX305" s="94"/>
      <c r="AY305" s="94"/>
      <c r="AZ305" s="94"/>
      <c r="BA305" s="94"/>
      <c r="BB305" s="94"/>
      <c r="BC305" s="94"/>
      <c r="BD305" s="94"/>
      <c r="BE305" s="94"/>
      <c r="BF305" s="94"/>
      <c r="BG305" s="94"/>
      <c r="BH305" s="94"/>
      <c r="BI305" s="94"/>
    </row>
    <row r="306" spans="1:61">
      <c r="A306" s="94"/>
      <c r="B306" s="95"/>
      <c r="C306" s="96"/>
      <c r="D306" s="97"/>
      <c r="E306" s="97"/>
      <c r="F306" s="97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  <c r="U306" s="94"/>
      <c r="V306" s="94"/>
      <c r="W306" s="94"/>
      <c r="X306" s="94"/>
      <c r="Y306" s="94"/>
      <c r="Z306" s="94"/>
      <c r="AA306" s="94"/>
      <c r="AB306" s="94"/>
      <c r="AC306" s="94"/>
      <c r="AD306" s="94"/>
      <c r="AE306" s="94"/>
      <c r="AF306" s="94"/>
      <c r="AG306" s="94"/>
      <c r="AH306" s="94"/>
      <c r="AI306" s="94"/>
      <c r="AJ306" s="94"/>
      <c r="AK306" s="94"/>
      <c r="AL306" s="94"/>
      <c r="AM306" s="94"/>
      <c r="AN306" s="94"/>
      <c r="AO306" s="94"/>
      <c r="AP306" s="94"/>
      <c r="AQ306" s="94"/>
      <c r="AR306" s="94"/>
      <c r="AS306" s="94"/>
      <c r="AT306" s="94"/>
      <c r="AU306" s="94"/>
      <c r="AV306" s="94"/>
      <c r="AW306" s="94"/>
      <c r="AX306" s="94"/>
      <c r="AY306" s="94"/>
      <c r="AZ306" s="94"/>
      <c r="BA306" s="94"/>
      <c r="BB306" s="94"/>
      <c r="BC306" s="94"/>
      <c r="BD306" s="94"/>
      <c r="BE306" s="94"/>
      <c r="BF306" s="94"/>
      <c r="BG306" s="94"/>
      <c r="BH306" s="94"/>
      <c r="BI306" s="94"/>
    </row>
    <row r="307" spans="1:61">
      <c r="A307" s="94"/>
      <c r="B307" s="95"/>
      <c r="C307" s="96"/>
      <c r="D307" s="97"/>
      <c r="E307" s="97"/>
      <c r="F307" s="97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  <c r="S307" s="94"/>
      <c r="T307" s="94"/>
      <c r="U307" s="94"/>
      <c r="V307" s="94"/>
      <c r="W307" s="94"/>
      <c r="X307" s="94"/>
      <c r="Y307" s="94"/>
      <c r="Z307" s="94"/>
      <c r="AA307" s="94"/>
      <c r="AB307" s="94"/>
      <c r="AC307" s="94"/>
      <c r="AD307" s="94"/>
      <c r="AE307" s="94"/>
      <c r="AF307" s="94"/>
      <c r="AG307" s="94"/>
      <c r="AH307" s="94"/>
      <c r="AI307" s="94"/>
      <c r="AJ307" s="94"/>
      <c r="AK307" s="94"/>
      <c r="AL307" s="94"/>
      <c r="AM307" s="94"/>
      <c r="AN307" s="94"/>
      <c r="AO307" s="94"/>
      <c r="AP307" s="94"/>
      <c r="AQ307" s="94"/>
      <c r="AR307" s="94"/>
      <c r="AS307" s="94"/>
      <c r="AT307" s="94"/>
      <c r="AU307" s="94"/>
      <c r="AV307" s="94"/>
      <c r="AW307" s="94"/>
      <c r="AX307" s="94"/>
      <c r="AY307" s="94"/>
      <c r="AZ307" s="94"/>
      <c r="BA307" s="94"/>
      <c r="BB307" s="94"/>
      <c r="BC307" s="94"/>
      <c r="BD307" s="94"/>
      <c r="BE307" s="94"/>
      <c r="BF307" s="94"/>
      <c r="BG307" s="94"/>
      <c r="BH307" s="94"/>
      <c r="BI307" s="94"/>
    </row>
    <row r="308" spans="1:61">
      <c r="A308" s="94"/>
      <c r="B308" s="95"/>
      <c r="C308" s="96"/>
      <c r="D308" s="97"/>
      <c r="E308" s="97"/>
      <c r="F308" s="97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  <c r="X308" s="94"/>
      <c r="Y308" s="94"/>
      <c r="Z308" s="94"/>
      <c r="AA308" s="94"/>
      <c r="AB308" s="94"/>
      <c r="AC308" s="94"/>
      <c r="AD308" s="94"/>
      <c r="AE308" s="94"/>
      <c r="AF308" s="94"/>
      <c r="AG308" s="94"/>
      <c r="AH308" s="94"/>
      <c r="AI308" s="94"/>
      <c r="AJ308" s="94"/>
      <c r="AK308" s="94"/>
      <c r="AL308" s="94"/>
      <c r="AM308" s="94"/>
      <c r="AN308" s="94"/>
      <c r="AO308" s="94"/>
      <c r="AP308" s="94"/>
      <c r="AQ308" s="94"/>
      <c r="AR308" s="94"/>
      <c r="AS308" s="94"/>
      <c r="AT308" s="94"/>
      <c r="AU308" s="94"/>
      <c r="AV308" s="94"/>
      <c r="AW308" s="94"/>
      <c r="AX308" s="94"/>
      <c r="AY308" s="94"/>
      <c r="AZ308" s="94"/>
      <c r="BA308" s="94"/>
      <c r="BB308" s="94"/>
      <c r="BC308" s="94"/>
      <c r="BD308" s="94"/>
      <c r="BE308" s="94"/>
      <c r="BF308" s="94"/>
      <c r="BG308" s="94"/>
      <c r="BH308" s="94"/>
      <c r="BI308" s="94"/>
    </row>
    <row r="309" spans="1:61">
      <c r="A309" s="94"/>
      <c r="B309" s="95"/>
      <c r="C309" s="96"/>
      <c r="D309" s="97"/>
      <c r="E309" s="97"/>
      <c r="F309" s="97"/>
      <c r="G309" s="94"/>
      <c r="H309" s="94"/>
      <c r="I309" s="94"/>
      <c r="J309" s="94"/>
      <c r="K309" s="94"/>
      <c r="L309" s="94"/>
      <c r="M309" s="94"/>
      <c r="N309" s="94"/>
      <c r="O309" s="94"/>
      <c r="P309" s="94"/>
      <c r="Q309" s="94"/>
      <c r="R309" s="94"/>
      <c r="S309" s="94"/>
      <c r="T309" s="94"/>
      <c r="U309" s="94"/>
      <c r="V309" s="94"/>
      <c r="W309" s="94"/>
      <c r="X309" s="94"/>
      <c r="Y309" s="94"/>
      <c r="Z309" s="94"/>
      <c r="AA309" s="94"/>
      <c r="AB309" s="94"/>
      <c r="AC309" s="94"/>
      <c r="AD309" s="94"/>
      <c r="AE309" s="94"/>
      <c r="AF309" s="94"/>
      <c r="AG309" s="94"/>
      <c r="AH309" s="94"/>
      <c r="AI309" s="94"/>
      <c r="AJ309" s="94"/>
      <c r="AK309" s="94"/>
      <c r="AL309" s="94"/>
      <c r="AM309" s="94"/>
      <c r="AN309" s="94"/>
      <c r="AO309" s="94"/>
      <c r="AP309" s="94"/>
      <c r="AQ309" s="94"/>
      <c r="AR309" s="94"/>
      <c r="AS309" s="94"/>
      <c r="AT309" s="94"/>
      <c r="AU309" s="94"/>
      <c r="AV309" s="94"/>
      <c r="AW309" s="94"/>
      <c r="AX309" s="94"/>
      <c r="AY309" s="94"/>
      <c r="AZ309" s="94"/>
      <c r="BA309" s="94"/>
      <c r="BB309" s="94"/>
      <c r="BC309" s="94"/>
      <c r="BD309" s="94"/>
      <c r="BE309" s="94"/>
      <c r="BF309" s="94"/>
      <c r="BG309" s="94"/>
      <c r="BH309" s="94"/>
      <c r="BI309" s="94"/>
    </row>
    <row r="310" spans="1:61">
      <c r="A310" s="94"/>
      <c r="B310" s="95"/>
      <c r="C310" s="96"/>
      <c r="D310" s="97"/>
      <c r="E310" s="97"/>
      <c r="F310" s="97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  <c r="S310" s="94"/>
      <c r="T310" s="94"/>
      <c r="U310" s="94"/>
      <c r="V310" s="94"/>
      <c r="W310" s="94"/>
      <c r="X310" s="94"/>
      <c r="Y310" s="94"/>
      <c r="Z310" s="94"/>
      <c r="AA310" s="94"/>
      <c r="AB310" s="94"/>
      <c r="AC310" s="94"/>
      <c r="AD310" s="94"/>
      <c r="AE310" s="94"/>
      <c r="AF310" s="94"/>
      <c r="AG310" s="94"/>
      <c r="AH310" s="94"/>
      <c r="AI310" s="94"/>
      <c r="AJ310" s="94"/>
      <c r="AK310" s="94"/>
      <c r="AL310" s="94"/>
      <c r="AM310" s="94"/>
      <c r="AN310" s="94"/>
      <c r="AO310" s="94"/>
      <c r="AP310" s="94"/>
      <c r="AQ310" s="94"/>
      <c r="AR310" s="94"/>
      <c r="AS310" s="94"/>
      <c r="AT310" s="94"/>
      <c r="AU310" s="94"/>
      <c r="AV310" s="94"/>
      <c r="AW310" s="94"/>
      <c r="AX310" s="94"/>
      <c r="AY310" s="94"/>
      <c r="AZ310" s="94"/>
      <c r="BA310" s="94"/>
      <c r="BB310" s="94"/>
      <c r="BC310" s="94"/>
      <c r="BD310" s="94"/>
      <c r="BE310" s="94"/>
      <c r="BF310" s="94"/>
      <c r="BG310" s="94"/>
      <c r="BH310" s="94"/>
      <c r="BI310" s="94"/>
    </row>
    <row r="311" spans="1:61">
      <c r="A311" s="94"/>
      <c r="B311" s="95"/>
      <c r="C311" s="96"/>
      <c r="D311" s="97"/>
      <c r="E311" s="97"/>
      <c r="F311" s="97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  <c r="U311" s="94"/>
      <c r="V311" s="94"/>
      <c r="W311" s="94"/>
      <c r="X311" s="94"/>
      <c r="Y311" s="94"/>
      <c r="Z311" s="94"/>
      <c r="AA311" s="94"/>
      <c r="AB311" s="94"/>
      <c r="AC311" s="94"/>
      <c r="AD311" s="94"/>
      <c r="AE311" s="94"/>
      <c r="AF311" s="94"/>
      <c r="AG311" s="94"/>
      <c r="AH311" s="94"/>
      <c r="AI311" s="94"/>
      <c r="AJ311" s="94"/>
      <c r="AK311" s="94"/>
      <c r="AL311" s="94"/>
      <c r="AM311" s="94"/>
      <c r="AN311" s="94"/>
      <c r="AO311" s="94"/>
      <c r="AP311" s="94"/>
      <c r="AQ311" s="94"/>
      <c r="AR311" s="94"/>
      <c r="AS311" s="94"/>
      <c r="AT311" s="94"/>
      <c r="AU311" s="94"/>
      <c r="AV311" s="94"/>
      <c r="AW311" s="94"/>
      <c r="AX311" s="94"/>
      <c r="AY311" s="94"/>
      <c r="AZ311" s="94"/>
      <c r="BA311" s="94"/>
      <c r="BB311" s="94"/>
      <c r="BC311" s="94"/>
      <c r="BD311" s="94"/>
      <c r="BE311" s="94"/>
      <c r="BF311" s="94"/>
      <c r="BG311" s="94"/>
      <c r="BH311" s="94"/>
      <c r="BI311" s="94"/>
    </row>
    <row r="312" spans="1:61">
      <c r="A312" s="94"/>
      <c r="B312" s="95"/>
      <c r="C312" s="96"/>
      <c r="D312" s="97"/>
      <c r="E312" s="97"/>
      <c r="F312" s="97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  <c r="AA312" s="94"/>
      <c r="AB312" s="94"/>
      <c r="AC312" s="94"/>
      <c r="AD312" s="94"/>
      <c r="AE312" s="94"/>
      <c r="AF312" s="94"/>
      <c r="AG312" s="94"/>
      <c r="AH312" s="94"/>
      <c r="AI312" s="94"/>
      <c r="AJ312" s="94"/>
      <c r="AK312" s="94"/>
      <c r="AL312" s="94"/>
      <c r="AM312" s="94"/>
      <c r="AN312" s="94"/>
      <c r="AO312" s="94"/>
      <c r="AP312" s="94"/>
      <c r="AQ312" s="94"/>
      <c r="AR312" s="94"/>
      <c r="AS312" s="94"/>
      <c r="AT312" s="94"/>
      <c r="AU312" s="94"/>
      <c r="AV312" s="94"/>
      <c r="AW312" s="94"/>
      <c r="AX312" s="94"/>
      <c r="AY312" s="94"/>
      <c r="AZ312" s="94"/>
      <c r="BA312" s="94"/>
      <c r="BB312" s="94"/>
      <c r="BC312" s="94"/>
      <c r="BD312" s="94"/>
      <c r="BE312" s="94"/>
      <c r="BF312" s="94"/>
      <c r="BG312" s="94"/>
      <c r="BH312" s="94"/>
      <c r="BI312" s="94"/>
    </row>
    <row r="313" spans="1:61">
      <c r="A313" s="94"/>
      <c r="B313" s="95"/>
      <c r="C313" s="96"/>
      <c r="D313" s="97"/>
      <c r="E313" s="97"/>
      <c r="F313" s="97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4"/>
      <c r="X313" s="94"/>
      <c r="Y313" s="94"/>
      <c r="Z313" s="94"/>
      <c r="AA313" s="94"/>
      <c r="AB313" s="94"/>
      <c r="AC313" s="94"/>
      <c r="AD313" s="94"/>
      <c r="AE313" s="94"/>
      <c r="AF313" s="94"/>
      <c r="AG313" s="94"/>
      <c r="AH313" s="94"/>
      <c r="AI313" s="94"/>
      <c r="AJ313" s="94"/>
      <c r="AK313" s="94"/>
      <c r="AL313" s="94"/>
      <c r="AM313" s="94"/>
      <c r="AN313" s="94"/>
      <c r="AO313" s="94"/>
      <c r="AP313" s="94"/>
      <c r="AQ313" s="94"/>
      <c r="AR313" s="94"/>
      <c r="AS313" s="94"/>
      <c r="AT313" s="94"/>
      <c r="AU313" s="94"/>
      <c r="AV313" s="94"/>
      <c r="AW313" s="94"/>
      <c r="AX313" s="94"/>
      <c r="AY313" s="94"/>
      <c r="AZ313" s="94"/>
      <c r="BA313" s="94"/>
      <c r="BB313" s="94"/>
      <c r="BC313" s="94"/>
      <c r="BD313" s="94"/>
      <c r="BE313" s="94"/>
      <c r="BF313" s="94"/>
      <c r="BG313" s="94"/>
      <c r="BH313" s="94"/>
      <c r="BI313" s="94"/>
    </row>
    <row r="314" spans="1:61">
      <c r="A314" s="94"/>
      <c r="B314" s="95"/>
      <c r="C314" s="96"/>
      <c r="D314" s="97"/>
      <c r="E314" s="97"/>
      <c r="F314" s="97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  <c r="U314" s="94"/>
      <c r="V314" s="94"/>
      <c r="W314" s="94"/>
      <c r="X314" s="94"/>
      <c r="Y314" s="94"/>
      <c r="Z314" s="94"/>
      <c r="AA314" s="94"/>
      <c r="AB314" s="94"/>
      <c r="AC314" s="94"/>
      <c r="AD314" s="94"/>
      <c r="AE314" s="94"/>
      <c r="AF314" s="94"/>
      <c r="AG314" s="94"/>
      <c r="AH314" s="94"/>
      <c r="AI314" s="94"/>
      <c r="AJ314" s="94"/>
      <c r="AK314" s="94"/>
      <c r="AL314" s="94"/>
      <c r="AM314" s="94"/>
      <c r="AN314" s="94"/>
      <c r="AO314" s="94"/>
      <c r="AP314" s="94"/>
      <c r="AQ314" s="94"/>
      <c r="AR314" s="94"/>
      <c r="AS314" s="94"/>
      <c r="AT314" s="94"/>
      <c r="AU314" s="94"/>
      <c r="AV314" s="94"/>
      <c r="AW314" s="94"/>
      <c r="AX314" s="94"/>
      <c r="AY314" s="94"/>
      <c r="AZ314" s="94"/>
      <c r="BA314" s="94"/>
      <c r="BB314" s="94"/>
      <c r="BC314" s="94"/>
      <c r="BD314" s="94"/>
      <c r="BE314" s="94"/>
      <c r="BF314" s="94"/>
      <c r="BG314" s="94"/>
      <c r="BH314" s="94"/>
      <c r="BI314" s="94"/>
    </row>
    <row r="315" spans="1:61">
      <c r="A315" s="94"/>
      <c r="B315" s="95"/>
      <c r="C315" s="96"/>
      <c r="D315" s="97"/>
      <c r="E315" s="97"/>
      <c r="F315" s="97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  <c r="S315" s="94"/>
      <c r="T315" s="94"/>
      <c r="U315" s="94"/>
      <c r="V315" s="94"/>
      <c r="W315" s="94"/>
      <c r="X315" s="94"/>
      <c r="Y315" s="94"/>
      <c r="Z315" s="94"/>
      <c r="AA315" s="94"/>
      <c r="AB315" s="94"/>
      <c r="AC315" s="94"/>
      <c r="AD315" s="94"/>
      <c r="AE315" s="94"/>
      <c r="AF315" s="94"/>
      <c r="AG315" s="94"/>
      <c r="AH315" s="94"/>
      <c r="AI315" s="94"/>
      <c r="AJ315" s="94"/>
      <c r="AK315" s="94"/>
      <c r="AL315" s="94"/>
      <c r="AM315" s="94"/>
      <c r="AN315" s="94"/>
      <c r="AO315" s="94"/>
      <c r="AP315" s="94"/>
      <c r="AQ315" s="94"/>
      <c r="AR315" s="94"/>
      <c r="AS315" s="94"/>
      <c r="AT315" s="94"/>
      <c r="AU315" s="94"/>
      <c r="AV315" s="94"/>
      <c r="AW315" s="94"/>
      <c r="AX315" s="94"/>
      <c r="AY315" s="94"/>
      <c r="AZ315" s="94"/>
      <c r="BA315" s="94"/>
      <c r="BB315" s="94"/>
      <c r="BC315" s="94"/>
      <c r="BD315" s="94"/>
      <c r="BE315" s="94"/>
      <c r="BF315" s="94"/>
      <c r="BG315" s="94"/>
      <c r="BH315" s="94"/>
      <c r="BI315" s="94"/>
    </row>
    <row r="316" spans="1:61">
      <c r="A316" s="94"/>
      <c r="B316" s="95"/>
      <c r="C316" s="96"/>
      <c r="D316" s="97"/>
      <c r="E316" s="97"/>
      <c r="F316" s="97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  <c r="S316" s="94"/>
      <c r="T316" s="94"/>
      <c r="U316" s="94"/>
      <c r="V316" s="94"/>
      <c r="W316" s="94"/>
      <c r="X316" s="94"/>
      <c r="Y316" s="94"/>
      <c r="Z316" s="94"/>
      <c r="AA316" s="94"/>
      <c r="AB316" s="94"/>
      <c r="AC316" s="94"/>
      <c r="AD316" s="94"/>
      <c r="AE316" s="94"/>
      <c r="AF316" s="94"/>
      <c r="AG316" s="94"/>
      <c r="AH316" s="94"/>
      <c r="AI316" s="94"/>
      <c r="AJ316" s="94"/>
      <c r="AK316" s="94"/>
      <c r="AL316" s="94"/>
      <c r="AM316" s="94"/>
      <c r="AN316" s="94"/>
      <c r="AO316" s="94"/>
      <c r="AP316" s="94"/>
      <c r="AQ316" s="94"/>
      <c r="AR316" s="94"/>
      <c r="AS316" s="94"/>
      <c r="AT316" s="94"/>
      <c r="AU316" s="94"/>
      <c r="AV316" s="94"/>
      <c r="AW316" s="94"/>
      <c r="AX316" s="94"/>
      <c r="AY316" s="94"/>
      <c r="AZ316" s="94"/>
      <c r="BA316" s="94"/>
      <c r="BB316" s="94"/>
      <c r="BC316" s="94"/>
      <c r="BD316" s="94"/>
      <c r="BE316" s="94"/>
      <c r="BF316" s="94"/>
      <c r="BG316" s="94"/>
      <c r="BH316" s="94"/>
      <c r="BI316" s="94"/>
    </row>
    <row r="317" spans="1:61">
      <c r="A317" s="94"/>
      <c r="B317" s="95"/>
      <c r="C317" s="96"/>
      <c r="D317" s="97"/>
      <c r="E317" s="97"/>
      <c r="F317" s="97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  <c r="S317" s="94"/>
      <c r="T317" s="94"/>
      <c r="U317" s="94"/>
      <c r="V317" s="94"/>
      <c r="W317" s="94"/>
      <c r="X317" s="94"/>
      <c r="Y317" s="94"/>
      <c r="Z317" s="94"/>
      <c r="AA317" s="94"/>
      <c r="AB317" s="94"/>
      <c r="AC317" s="94"/>
      <c r="AD317" s="94"/>
      <c r="AE317" s="94"/>
      <c r="AF317" s="94"/>
      <c r="AG317" s="94"/>
      <c r="AH317" s="94"/>
      <c r="AI317" s="94"/>
      <c r="AJ317" s="94"/>
      <c r="AK317" s="94"/>
      <c r="AL317" s="94"/>
      <c r="AM317" s="94"/>
      <c r="AN317" s="94"/>
      <c r="AO317" s="94"/>
      <c r="AP317" s="94"/>
      <c r="AQ317" s="94"/>
      <c r="AR317" s="94"/>
      <c r="AS317" s="94"/>
      <c r="AT317" s="94"/>
      <c r="AU317" s="94"/>
      <c r="AV317" s="94"/>
      <c r="AW317" s="94"/>
      <c r="AX317" s="94"/>
      <c r="AY317" s="94"/>
      <c r="AZ317" s="94"/>
      <c r="BA317" s="94"/>
      <c r="BB317" s="94"/>
      <c r="BC317" s="94"/>
      <c r="BD317" s="94"/>
      <c r="BE317" s="94"/>
      <c r="BF317" s="94"/>
      <c r="BG317" s="94"/>
      <c r="BH317" s="94"/>
      <c r="BI317" s="94"/>
    </row>
    <row r="318" spans="1:61">
      <c r="A318" s="94"/>
      <c r="B318" s="95"/>
      <c r="C318" s="96"/>
      <c r="D318" s="97"/>
      <c r="E318" s="97"/>
      <c r="F318" s="97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  <c r="S318" s="94"/>
      <c r="T318" s="94"/>
      <c r="U318" s="94"/>
      <c r="V318" s="94"/>
      <c r="W318" s="94"/>
      <c r="X318" s="94"/>
      <c r="Y318" s="94"/>
      <c r="Z318" s="94"/>
      <c r="AA318" s="94"/>
      <c r="AB318" s="94"/>
      <c r="AC318" s="94"/>
      <c r="AD318" s="94"/>
      <c r="AE318" s="94"/>
      <c r="AF318" s="94"/>
      <c r="AG318" s="94"/>
      <c r="AH318" s="94"/>
      <c r="AI318" s="94"/>
      <c r="AJ318" s="94"/>
      <c r="AK318" s="94"/>
      <c r="AL318" s="94"/>
      <c r="AM318" s="94"/>
      <c r="AN318" s="94"/>
      <c r="AO318" s="94"/>
      <c r="AP318" s="94"/>
      <c r="AQ318" s="94"/>
      <c r="AR318" s="94"/>
      <c r="AS318" s="94"/>
      <c r="AT318" s="94"/>
      <c r="AU318" s="94"/>
      <c r="AV318" s="94"/>
      <c r="AW318" s="94"/>
      <c r="AX318" s="94"/>
      <c r="AY318" s="94"/>
      <c r="AZ318" s="94"/>
      <c r="BA318" s="94"/>
      <c r="BB318" s="94"/>
      <c r="BC318" s="94"/>
      <c r="BD318" s="94"/>
      <c r="BE318" s="94"/>
      <c r="BF318" s="94"/>
      <c r="BG318" s="94"/>
      <c r="BH318" s="94"/>
      <c r="BI318" s="94"/>
    </row>
    <row r="319" spans="1:61">
      <c r="A319" s="94"/>
      <c r="B319" s="95"/>
      <c r="C319" s="96"/>
      <c r="D319" s="97"/>
      <c r="E319" s="97"/>
      <c r="F319" s="97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  <c r="X319" s="94"/>
      <c r="Y319" s="94"/>
      <c r="Z319" s="94"/>
      <c r="AA319" s="94"/>
      <c r="AB319" s="94"/>
      <c r="AC319" s="94"/>
      <c r="AD319" s="94"/>
      <c r="AE319" s="94"/>
      <c r="AF319" s="94"/>
      <c r="AG319" s="94"/>
      <c r="AH319" s="94"/>
      <c r="AI319" s="94"/>
      <c r="AJ319" s="94"/>
      <c r="AK319" s="94"/>
      <c r="AL319" s="94"/>
      <c r="AM319" s="94"/>
      <c r="AN319" s="94"/>
      <c r="AO319" s="94"/>
      <c r="AP319" s="94"/>
      <c r="AQ319" s="94"/>
      <c r="AR319" s="94"/>
      <c r="AS319" s="94"/>
      <c r="AT319" s="94"/>
      <c r="AU319" s="94"/>
      <c r="AV319" s="94"/>
      <c r="AW319" s="94"/>
      <c r="AX319" s="94"/>
      <c r="AY319" s="94"/>
      <c r="AZ319" s="94"/>
      <c r="BA319" s="94"/>
      <c r="BB319" s="94"/>
      <c r="BC319" s="94"/>
      <c r="BD319" s="94"/>
      <c r="BE319" s="94"/>
      <c r="BF319" s="94"/>
      <c r="BG319" s="94"/>
      <c r="BH319" s="94"/>
      <c r="BI319" s="94"/>
    </row>
    <row r="320" spans="1:61">
      <c r="A320" s="94"/>
      <c r="B320" s="95"/>
      <c r="C320" s="96"/>
      <c r="D320" s="97"/>
      <c r="E320" s="97"/>
      <c r="F320" s="97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  <c r="S320" s="94"/>
      <c r="T320" s="94"/>
      <c r="U320" s="94"/>
      <c r="V320" s="94"/>
      <c r="W320" s="94"/>
      <c r="X320" s="94"/>
      <c r="Y320" s="94"/>
      <c r="Z320" s="94"/>
      <c r="AA320" s="94"/>
      <c r="AB320" s="94"/>
      <c r="AC320" s="94"/>
      <c r="AD320" s="94"/>
      <c r="AE320" s="94"/>
      <c r="AF320" s="94"/>
      <c r="AG320" s="94"/>
      <c r="AH320" s="94"/>
      <c r="AI320" s="94"/>
      <c r="AJ320" s="94"/>
      <c r="AK320" s="94"/>
      <c r="AL320" s="94"/>
      <c r="AM320" s="94"/>
      <c r="AN320" s="94"/>
      <c r="AO320" s="94"/>
      <c r="AP320" s="94"/>
      <c r="AQ320" s="94"/>
      <c r="AR320" s="94"/>
      <c r="AS320" s="94"/>
      <c r="AT320" s="94"/>
      <c r="AU320" s="94"/>
      <c r="AV320" s="94"/>
      <c r="AW320" s="94"/>
      <c r="AX320" s="94"/>
      <c r="AY320" s="94"/>
      <c r="AZ320" s="94"/>
      <c r="BA320" s="94"/>
      <c r="BB320" s="94"/>
      <c r="BC320" s="94"/>
      <c r="BD320" s="94"/>
      <c r="BE320" s="94"/>
      <c r="BF320" s="94"/>
      <c r="BG320" s="94"/>
      <c r="BH320" s="94"/>
      <c r="BI320" s="94"/>
    </row>
    <row r="321" spans="1:61">
      <c r="A321" s="94"/>
      <c r="B321" s="95"/>
      <c r="C321" s="96"/>
      <c r="D321" s="97"/>
      <c r="E321" s="97"/>
      <c r="F321" s="97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  <c r="S321" s="94"/>
      <c r="T321" s="94"/>
      <c r="U321" s="94"/>
      <c r="V321" s="94"/>
      <c r="W321" s="94"/>
      <c r="X321" s="94"/>
      <c r="Y321" s="94"/>
      <c r="Z321" s="94"/>
      <c r="AA321" s="94"/>
      <c r="AB321" s="94"/>
      <c r="AC321" s="94"/>
      <c r="AD321" s="94"/>
      <c r="AE321" s="94"/>
      <c r="AF321" s="94"/>
      <c r="AG321" s="94"/>
      <c r="AH321" s="94"/>
      <c r="AI321" s="94"/>
      <c r="AJ321" s="94"/>
      <c r="AK321" s="94"/>
      <c r="AL321" s="94"/>
      <c r="AM321" s="94"/>
      <c r="AN321" s="94"/>
      <c r="AO321" s="94"/>
      <c r="AP321" s="94"/>
      <c r="AQ321" s="94"/>
      <c r="AR321" s="94"/>
      <c r="AS321" s="94"/>
      <c r="AT321" s="94"/>
      <c r="AU321" s="94"/>
      <c r="AV321" s="94"/>
      <c r="AW321" s="94"/>
      <c r="AX321" s="94"/>
      <c r="AY321" s="94"/>
      <c r="AZ321" s="94"/>
      <c r="BA321" s="94"/>
      <c r="BB321" s="94"/>
      <c r="BC321" s="94"/>
      <c r="BD321" s="94"/>
      <c r="BE321" s="94"/>
      <c r="BF321" s="94"/>
      <c r="BG321" s="94"/>
      <c r="BH321" s="94"/>
      <c r="BI321" s="94"/>
    </row>
    <row r="322" spans="1:61">
      <c r="A322" s="94"/>
      <c r="B322" s="95"/>
      <c r="C322" s="96"/>
      <c r="D322" s="97"/>
      <c r="E322" s="97"/>
      <c r="F322" s="97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  <c r="X322" s="94"/>
      <c r="Y322" s="94"/>
      <c r="Z322" s="94"/>
      <c r="AA322" s="94"/>
      <c r="AB322" s="94"/>
      <c r="AC322" s="94"/>
      <c r="AD322" s="94"/>
      <c r="AE322" s="94"/>
      <c r="AF322" s="94"/>
      <c r="AG322" s="94"/>
      <c r="AH322" s="94"/>
      <c r="AI322" s="94"/>
      <c r="AJ322" s="94"/>
      <c r="AK322" s="94"/>
      <c r="AL322" s="94"/>
      <c r="AM322" s="94"/>
      <c r="AN322" s="94"/>
      <c r="AO322" s="94"/>
      <c r="AP322" s="94"/>
      <c r="AQ322" s="94"/>
      <c r="AR322" s="94"/>
      <c r="AS322" s="94"/>
      <c r="AT322" s="94"/>
      <c r="AU322" s="94"/>
      <c r="AV322" s="94"/>
      <c r="AW322" s="94"/>
      <c r="AX322" s="94"/>
      <c r="AY322" s="94"/>
      <c r="AZ322" s="94"/>
      <c r="BA322" s="94"/>
      <c r="BB322" s="94"/>
      <c r="BC322" s="94"/>
      <c r="BD322" s="94"/>
      <c r="BE322" s="94"/>
      <c r="BF322" s="94"/>
      <c r="BG322" s="94"/>
      <c r="BH322" s="94"/>
      <c r="BI322" s="94"/>
    </row>
    <row r="323" spans="1:61">
      <c r="A323" s="94"/>
      <c r="B323" s="95"/>
      <c r="C323" s="96"/>
      <c r="D323" s="97"/>
      <c r="E323" s="97"/>
      <c r="F323" s="97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4"/>
      <c r="U323" s="94"/>
      <c r="V323" s="94"/>
      <c r="W323" s="94"/>
      <c r="X323" s="94"/>
      <c r="Y323" s="94"/>
      <c r="Z323" s="94"/>
      <c r="AA323" s="94"/>
      <c r="AB323" s="94"/>
      <c r="AC323" s="94"/>
      <c r="AD323" s="94"/>
      <c r="AE323" s="94"/>
      <c r="AF323" s="94"/>
      <c r="AG323" s="94"/>
      <c r="AH323" s="94"/>
      <c r="AI323" s="94"/>
      <c r="AJ323" s="94"/>
      <c r="AK323" s="94"/>
      <c r="AL323" s="94"/>
      <c r="AM323" s="94"/>
      <c r="AN323" s="94"/>
      <c r="AO323" s="94"/>
      <c r="AP323" s="94"/>
      <c r="AQ323" s="94"/>
      <c r="AR323" s="94"/>
      <c r="AS323" s="94"/>
      <c r="AT323" s="94"/>
      <c r="AU323" s="94"/>
      <c r="AV323" s="94"/>
      <c r="AW323" s="94"/>
      <c r="AX323" s="94"/>
      <c r="AY323" s="94"/>
      <c r="AZ323" s="94"/>
      <c r="BA323" s="94"/>
      <c r="BB323" s="94"/>
      <c r="BC323" s="94"/>
      <c r="BD323" s="94"/>
      <c r="BE323" s="94"/>
      <c r="BF323" s="94"/>
      <c r="BG323" s="94"/>
      <c r="BH323" s="94"/>
      <c r="BI323" s="94"/>
    </row>
    <row r="324" spans="1:61">
      <c r="A324" s="94"/>
      <c r="B324" s="95"/>
      <c r="C324" s="96"/>
      <c r="D324" s="97"/>
      <c r="E324" s="97"/>
      <c r="F324" s="97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  <c r="S324" s="94"/>
      <c r="T324" s="94"/>
      <c r="U324" s="94"/>
      <c r="V324" s="94"/>
      <c r="W324" s="94"/>
      <c r="X324" s="94"/>
      <c r="Y324" s="94"/>
      <c r="Z324" s="94"/>
      <c r="AA324" s="94"/>
      <c r="AB324" s="94"/>
      <c r="AC324" s="94"/>
      <c r="AD324" s="94"/>
      <c r="AE324" s="94"/>
      <c r="AF324" s="94"/>
      <c r="AG324" s="94"/>
      <c r="AH324" s="94"/>
      <c r="AI324" s="94"/>
      <c r="AJ324" s="94"/>
      <c r="AK324" s="94"/>
      <c r="AL324" s="94"/>
      <c r="AM324" s="94"/>
      <c r="AN324" s="94"/>
      <c r="AO324" s="94"/>
      <c r="AP324" s="94"/>
      <c r="AQ324" s="94"/>
      <c r="AR324" s="94"/>
      <c r="AS324" s="94"/>
      <c r="AT324" s="94"/>
      <c r="AU324" s="94"/>
      <c r="AV324" s="94"/>
      <c r="AW324" s="94"/>
      <c r="AX324" s="94"/>
      <c r="AY324" s="94"/>
      <c r="AZ324" s="94"/>
      <c r="BA324" s="94"/>
      <c r="BB324" s="94"/>
      <c r="BC324" s="94"/>
      <c r="BD324" s="94"/>
      <c r="BE324" s="94"/>
      <c r="BF324" s="94"/>
      <c r="BG324" s="94"/>
      <c r="BH324" s="94"/>
      <c r="BI324" s="94"/>
    </row>
    <row r="325" spans="1:61">
      <c r="A325" s="94"/>
      <c r="B325" s="95"/>
      <c r="C325" s="96"/>
      <c r="D325" s="97"/>
      <c r="E325" s="97"/>
      <c r="F325" s="97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  <c r="S325" s="94"/>
      <c r="T325" s="94"/>
      <c r="U325" s="94"/>
      <c r="V325" s="94"/>
      <c r="W325" s="94"/>
      <c r="X325" s="94"/>
      <c r="Y325" s="94"/>
      <c r="Z325" s="94"/>
      <c r="AA325" s="94"/>
      <c r="AB325" s="94"/>
      <c r="AC325" s="94"/>
      <c r="AD325" s="94"/>
      <c r="AE325" s="94"/>
      <c r="AF325" s="94"/>
      <c r="AG325" s="94"/>
      <c r="AH325" s="94"/>
      <c r="AI325" s="94"/>
      <c r="AJ325" s="94"/>
      <c r="AK325" s="94"/>
      <c r="AL325" s="94"/>
      <c r="AM325" s="94"/>
      <c r="AN325" s="94"/>
      <c r="AO325" s="94"/>
      <c r="AP325" s="94"/>
      <c r="AQ325" s="94"/>
      <c r="AR325" s="94"/>
      <c r="AS325" s="94"/>
      <c r="AT325" s="94"/>
      <c r="AU325" s="94"/>
      <c r="AV325" s="94"/>
      <c r="AW325" s="94"/>
      <c r="AX325" s="94"/>
      <c r="AY325" s="94"/>
      <c r="AZ325" s="94"/>
      <c r="BA325" s="94"/>
      <c r="BB325" s="94"/>
      <c r="BC325" s="94"/>
      <c r="BD325" s="94"/>
      <c r="BE325" s="94"/>
      <c r="BF325" s="94"/>
      <c r="BG325" s="94"/>
      <c r="BH325" s="94"/>
      <c r="BI325" s="94"/>
    </row>
    <row r="326" spans="1:61">
      <c r="A326" s="94"/>
      <c r="B326" s="95"/>
      <c r="C326" s="96"/>
      <c r="D326" s="97"/>
      <c r="E326" s="97"/>
      <c r="F326" s="97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  <c r="S326" s="94"/>
      <c r="T326" s="94"/>
      <c r="U326" s="94"/>
      <c r="V326" s="94"/>
      <c r="W326" s="94"/>
      <c r="X326" s="94"/>
      <c r="Y326" s="94"/>
      <c r="Z326" s="94"/>
      <c r="AA326" s="94"/>
      <c r="AB326" s="94"/>
      <c r="AC326" s="94"/>
      <c r="AD326" s="94"/>
      <c r="AE326" s="94"/>
      <c r="AF326" s="94"/>
      <c r="AG326" s="94"/>
      <c r="AH326" s="94"/>
      <c r="AI326" s="94"/>
      <c r="AJ326" s="94"/>
      <c r="AK326" s="94"/>
      <c r="AL326" s="94"/>
      <c r="AM326" s="94"/>
      <c r="AN326" s="94"/>
      <c r="AO326" s="94"/>
      <c r="AP326" s="94"/>
      <c r="AQ326" s="94"/>
      <c r="AR326" s="94"/>
      <c r="AS326" s="94"/>
      <c r="AT326" s="94"/>
      <c r="AU326" s="94"/>
      <c r="AV326" s="94"/>
      <c r="AW326" s="94"/>
      <c r="AX326" s="94"/>
      <c r="AY326" s="94"/>
      <c r="AZ326" s="94"/>
      <c r="BA326" s="94"/>
      <c r="BB326" s="94"/>
      <c r="BC326" s="94"/>
      <c r="BD326" s="94"/>
      <c r="BE326" s="94"/>
      <c r="BF326" s="94"/>
      <c r="BG326" s="94"/>
      <c r="BH326" s="94"/>
      <c r="BI326" s="94"/>
    </row>
    <row r="327" spans="1:61">
      <c r="A327" s="94"/>
      <c r="B327" s="95"/>
      <c r="C327" s="96"/>
      <c r="D327" s="97"/>
      <c r="E327" s="97"/>
      <c r="F327" s="97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  <c r="S327" s="94"/>
      <c r="T327" s="94"/>
      <c r="U327" s="94"/>
      <c r="V327" s="94"/>
      <c r="W327" s="94"/>
      <c r="X327" s="94"/>
      <c r="Y327" s="94"/>
      <c r="Z327" s="94"/>
      <c r="AA327" s="94"/>
      <c r="AB327" s="94"/>
      <c r="AC327" s="94"/>
      <c r="AD327" s="94"/>
      <c r="AE327" s="94"/>
      <c r="AF327" s="94"/>
      <c r="AG327" s="94"/>
      <c r="AH327" s="94"/>
      <c r="AI327" s="94"/>
      <c r="AJ327" s="94"/>
      <c r="AK327" s="94"/>
      <c r="AL327" s="94"/>
      <c r="AM327" s="94"/>
      <c r="AN327" s="94"/>
      <c r="AO327" s="94"/>
      <c r="AP327" s="94"/>
      <c r="AQ327" s="94"/>
      <c r="AR327" s="94"/>
      <c r="AS327" s="94"/>
      <c r="AT327" s="94"/>
      <c r="AU327" s="94"/>
      <c r="AV327" s="94"/>
      <c r="AW327" s="94"/>
      <c r="AX327" s="94"/>
      <c r="AY327" s="94"/>
      <c r="AZ327" s="94"/>
      <c r="BA327" s="94"/>
      <c r="BB327" s="94"/>
      <c r="BC327" s="94"/>
      <c r="BD327" s="94"/>
      <c r="BE327" s="94"/>
      <c r="BF327" s="94"/>
      <c r="BG327" s="94"/>
      <c r="BH327" s="94"/>
      <c r="BI327" s="94"/>
    </row>
    <row r="328" spans="1:61">
      <c r="A328" s="94"/>
      <c r="B328" s="95"/>
      <c r="C328" s="96"/>
      <c r="D328" s="97"/>
      <c r="E328" s="97"/>
      <c r="F328" s="97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  <c r="U328" s="94"/>
      <c r="V328" s="94"/>
      <c r="W328" s="94"/>
      <c r="X328" s="94"/>
      <c r="Y328" s="94"/>
      <c r="Z328" s="94"/>
      <c r="AA328" s="94"/>
      <c r="AB328" s="94"/>
      <c r="AC328" s="94"/>
      <c r="AD328" s="94"/>
      <c r="AE328" s="94"/>
      <c r="AF328" s="94"/>
      <c r="AG328" s="94"/>
      <c r="AH328" s="94"/>
      <c r="AI328" s="94"/>
      <c r="AJ328" s="94"/>
      <c r="AK328" s="94"/>
      <c r="AL328" s="94"/>
      <c r="AM328" s="94"/>
      <c r="AN328" s="94"/>
      <c r="AO328" s="94"/>
      <c r="AP328" s="94"/>
      <c r="AQ328" s="94"/>
      <c r="AR328" s="94"/>
      <c r="AS328" s="94"/>
      <c r="AT328" s="94"/>
      <c r="AU328" s="94"/>
      <c r="AV328" s="94"/>
      <c r="AW328" s="94"/>
      <c r="AX328" s="94"/>
      <c r="AY328" s="94"/>
      <c r="AZ328" s="94"/>
      <c r="BA328" s="94"/>
      <c r="BB328" s="94"/>
      <c r="BC328" s="94"/>
      <c r="BD328" s="94"/>
      <c r="BE328" s="94"/>
      <c r="BF328" s="94"/>
      <c r="BG328" s="94"/>
      <c r="BH328" s="94"/>
      <c r="BI328" s="94"/>
    </row>
    <row r="329" spans="1:61">
      <c r="A329" s="94"/>
      <c r="B329" s="95"/>
      <c r="C329" s="96"/>
      <c r="D329" s="97"/>
      <c r="E329" s="97"/>
      <c r="F329" s="97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  <c r="U329" s="94"/>
      <c r="V329" s="94"/>
      <c r="W329" s="94"/>
      <c r="X329" s="94"/>
      <c r="Y329" s="94"/>
      <c r="Z329" s="94"/>
      <c r="AA329" s="94"/>
      <c r="AB329" s="94"/>
      <c r="AC329" s="94"/>
      <c r="AD329" s="94"/>
      <c r="AE329" s="94"/>
      <c r="AF329" s="94"/>
      <c r="AG329" s="94"/>
      <c r="AH329" s="94"/>
      <c r="AI329" s="94"/>
      <c r="AJ329" s="94"/>
      <c r="AK329" s="94"/>
      <c r="AL329" s="94"/>
      <c r="AM329" s="94"/>
      <c r="AN329" s="94"/>
      <c r="AO329" s="94"/>
      <c r="AP329" s="94"/>
      <c r="AQ329" s="94"/>
      <c r="AR329" s="94"/>
      <c r="AS329" s="94"/>
      <c r="AT329" s="94"/>
      <c r="AU329" s="94"/>
      <c r="AV329" s="94"/>
      <c r="AW329" s="94"/>
      <c r="AX329" s="94"/>
      <c r="AY329" s="94"/>
      <c r="AZ329" s="94"/>
      <c r="BA329" s="94"/>
      <c r="BB329" s="94"/>
      <c r="BC329" s="94"/>
      <c r="BD329" s="94"/>
      <c r="BE329" s="94"/>
      <c r="BF329" s="94"/>
      <c r="BG329" s="94"/>
      <c r="BH329" s="94"/>
      <c r="BI329" s="94"/>
    </row>
    <row r="330" spans="1:61">
      <c r="A330" s="94"/>
      <c r="B330" s="95"/>
      <c r="C330" s="96"/>
      <c r="D330" s="97"/>
      <c r="E330" s="97"/>
      <c r="F330" s="97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  <c r="S330" s="94"/>
      <c r="T330" s="94"/>
      <c r="U330" s="94"/>
      <c r="V330" s="94"/>
      <c r="W330" s="94"/>
      <c r="X330" s="94"/>
      <c r="Y330" s="94"/>
      <c r="Z330" s="94"/>
      <c r="AA330" s="94"/>
      <c r="AB330" s="94"/>
      <c r="AC330" s="94"/>
      <c r="AD330" s="94"/>
      <c r="AE330" s="94"/>
      <c r="AF330" s="94"/>
      <c r="AG330" s="94"/>
      <c r="AH330" s="94"/>
      <c r="AI330" s="94"/>
      <c r="AJ330" s="94"/>
      <c r="AK330" s="94"/>
      <c r="AL330" s="94"/>
      <c r="AM330" s="94"/>
      <c r="AN330" s="94"/>
      <c r="AO330" s="94"/>
      <c r="AP330" s="94"/>
      <c r="AQ330" s="94"/>
      <c r="AR330" s="94"/>
      <c r="AS330" s="94"/>
      <c r="AT330" s="94"/>
      <c r="AU330" s="94"/>
      <c r="AV330" s="94"/>
      <c r="AW330" s="94"/>
      <c r="AX330" s="94"/>
      <c r="AY330" s="94"/>
      <c r="AZ330" s="94"/>
      <c r="BA330" s="94"/>
      <c r="BB330" s="94"/>
      <c r="BC330" s="94"/>
      <c r="BD330" s="94"/>
      <c r="BE330" s="94"/>
      <c r="BF330" s="94"/>
      <c r="BG330" s="94"/>
      <c r="BH330" s="94"/>
      <c r="BI330" s="94"/>
    </row>
    <row r="331" spans="1:61">
      <c r="A331" s="94"/>
      <c r="B331" s="95"/>
      <c r="C331" s="96"/>
      <c r="D331" s="97"/>
      <c r="E331" s="97"/>
      <c r="F331" s="97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  <c r="U331" s="94"/>
      <c r="V331" s="94"/>
      <c r="W331" s="94"/>
      <c r="X331" s="94"/>
      <c r="Y331" s="94"/>
      <c r="Z331" s="94"/>
      <c r="AA331" s="94"/>
      <c r="AB331" s="94"/>
      <c r="AC331" s="94"/>
      <c r="AD331" s="94"/>
      <c r="AE331" s="94"/>
      <c r="AF331" s="94"/>
      <c r="AG331" s="94"/>
      <c r="AH331" s="94"/>
      <c r="AI331" s="94"/>
      <c r="AJ331" s="94"/>
      <c r="AK331" s="94"/>
      <c r="AL331" s="94"/>
      <c r="AM331" s="94"/>
      <c r="AN331" s="94"/>
      <c r="AO331" s="94"/>
      <c r="AP331" s="94"/>
      <c r="AQ331" s="94"/>
      <c r="AR331" s="94"/>
      <c r="AS331" s="94"/>
      <c r="AT331" s="94"/>
      <c r="AU331" s="94"/>
      <c r="AV331" s="94"/>
      <c r="AW331" s="94"/>
      <c r="AX331" s="94"/>
      <c r="AY331" s="94"/>
      <c r="AZ331" s="94"/>
      <c r="BA331" s="94"/>
      <c r="BB331" s="94"/>
      <c r="BC331" s="94"/>
      <c r="BD331" s="94"/>
      <c r="BE331" s="94"/>
      <c r="BF331" s="94"/>
      <c r="BG331" s="94"/>
      <c r="BH331" s="94"/>
      <c r="BI331" s="94"/>
    </row>
    <row r="332" spans="1:61">
      <c r="A332" s="94"/>
      <c r="B332" s="95"/>
      <c r="C332" s="96"/>
      <c r="D332" s="97"/>
      <c r="E332" s="97"/>
      <c r="F332" s="97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  <c r="S332" s="94"/>
      <c r="T332" s="94"/>
      <c r="U332" s="94"/>
      <c r="V332" s="94"/>
      <c r="W332" s="94"/>
      <c r="X332" s="94"/>
      <c r="Y332" s="94"/>
      <c r="Z332" s="94"/>
      <c r="AA332" s="94"/>
      <c r="AB332" s="94"/>
      <c r="AC332" s="94"/>
      <c r="AD332" s="94"/>
      <c r="AE332" s="94"/>
      <c r="AF332" s="94"/>
      <c r="AG332" s="94"/>
      <c r="AH332" s="94"/>
      <c r="AI332" s="94"/>
      <c r="AJ332" s="94"/>
      <c r="AK332" s="94"/>
      <c r="AL332" s="94"/>
      <c r="AM332" s="94"/>
      <c r="AN332" s="94"/>
      <c r="AO332" s="94"/>
      <c r="AP332" s="94"/>
      <c r="AQ332" s="94"/>
      <c r="AR332" s="94"/>
      <c r="AS332" s="94"/>
      <c r="AT332" s="94"/>
      <c r="AU332" s="94"/>
      <c r="AV332" s="94"/>
      <c r="AW332" s="94"/>
      <c r="AX332" s="94"/>
      <c r="AY332" s="94"/>
      <c r="AZ332" s="94"/>
      <c r="BA332" s="94"/>
      <c r="BB332" s="94"/>
      <c r="BC332" s="94"/>
      <c r="BD332" s="94"/>
      <c r="BE332" s="94"/>
      <c r="BF332" s="94"/>
      <c r="BG332" s="94"/>
      <c r="BH332" s="94"/>
      <c r="BI332" s="94"/>
    </row>
    <row r="333" spans="1:61">
      <c r="A333" s="94"/>
      <c r="B333" s="95"/>
      <c r="C333" s="96"/>
      <c r="D333" s="97"/>
      <c r="E333" s="97"/>
      <c r="F333" s="97"/>
      <c r="G333" s="94"/>
      <c r="H333" s="94"/>
      <c r="I333" s="94"/>
      <c r="J333" s="94"/>
      <c r="K333" s="94"/>
      <c r="L333" s="94"/>
      <c r="M333" s="94"/>
      <c r="N333" s="94"/>
      <c r="O333" s="94"/>
      <c r="P333" s="94"/>
      <c r="Q333" s="94"/>
      <c r="R333" s="94"/>
      <c r="S333" s="94"/>
      <c r="T333" s="94"/>
      <c r="U333" s="94"/>
      <c r="V333" s="94"/>
      <c r="W333" s="94"/>
      <c r="X333" s="94"/>
      <c r="Y333" s="94"/>
      <c r="Z333" s="94"/>
      <c r="AA333" s="94"/>
      <c r="AB333" s="94"/>
      <c r="AC333" s="94"/>
      <c r="AD333" s="94"/>
      <c r="AE333" s="94"/>
      <c r="AF333" s="94"/>
      <c r="AG333" s="94"/>
      <c r="AH333" s="94"/>
      <c r="AI333" s="94"/>
      <c r="AJ333" s="94"/>
      <c r="AK333" s="94"/>
      <c r="AL333" s="94"/>
      <c r="AM333" s="94"/>
      <c r="AN333" s="94"/>
      <c r="AO333" s="94"/>
      <c r="AP333" s="94"/>
      <c r="AQ333" s="94"/>
      <c r="AR333" s="94"/>
      <c r="AS333" s="94"/>
      <c r="AT333" s="94"/>
      <c r="AU333" s="94"/>
      <c r="AV333" s="94"/>
      <c r="AW333" s="94"/>
      <c r="AX333" s="94"/>
      <c r="AY333" s="94"/>
      <c r="AZ333" s="94"/>
      <c r="BA333" s="94"/>
      <c r="BB333" s="94"/>
      <c r="BC333" s="94"/>
      <c r="BD333" s="94"/>
      <c r="BE333" s="94"/>
      <c r="BF333" s="94"/>
      <c r="BG333" s="94"/>
      <c r="BH333" s="94"/>
      <c r="BI333" s="94"/>
    </row>
    <row r="334" spans="1:61">
      <c r="A334" s="94"/>
      <c r="B334" s="95"/>
      <c r="C334" s="96"/>
      <c r="D334" s="97"/>
      <c r="E334" s="97"/>
      <c r="F334" s="97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  <c r="S334" s="94"/>
      <c r="T334" s="94"/>
      <c r="U334" s="94"/>
      <c r="V334" s="94"/>
      <c r="W334" s="94"/>
      <c r="X334" s="94"/>
      <c r="Y334" s="94"/>
      <c r="Z334" s="94"/>
      <c r="AA334" s="94"/>
      <c r="AB334" s="94"/>
      <c r="AC334" s="94"/>
      <c r="AD334" s="94"/>
      <c r="AE334" s="94"/>
      <c r="AF334" s="94"/>
      <c r="AG334" s="94"/>
      <c r="AH334" s="94"/>
      <c r="AI334" s="94"/>
      <c r="AJ334" s="94"/>
      <c r="AK334" s="94"/>
      <c r="AL334" s="94"/>
      <c r="AM334" s="94"/>
      <c r="AN334" s="94"/>
      <c r="AO334" s="94"/>
      <c r="AP334" s="94"/>
      <c r="AQ334" s="94"/>
      <c r="AR334" s="94"/>
      <c r="AS334" s="94"/>
      <c r="AT334" s="94"/>
      <c r="AU334" s="94"/>
      <c r="AV334" s="94"/>
      <c r="AW334" s="94"/>
      <c r="AX334" s="94"/>
      <c r="AY334" s="94"/>
      <c r="AZ334" s="94"/>
      <c r="BA334" s="94"/>
      <c r="BB334" s="94"/>
      <c r="BC334" s="94"/>
      <c r="BD334" s="94"/>
      <c r="BE334" s="94"/>
      <c r="BF334" s="94"/>
      <c r="BG334" s="94"/>
      <c r="BH334" s="94"/>
      <c r="BI334" s="94"/>
    </row>
    <row r="335" spans="1:61">
      <c r="A335" s="94"/>
      <c r="B335" s="95"/>
      <c r="C335" s="96"/>
      <c r="D335" s="97"/>
      <c r="E335" s="97"/>
      <c r="F335" s="97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  <c r="S335" s="94"/>
      <c r="T335" s="94"/>
      <c r="U335" s="94"/>
      <c r="V335" s="94"/>
      <c r="W335" s="94"/>
      <c r="X335" s="94"/>
      <c r="Y335" s="94"/>
      <c r="Z335" s="94"/>
      <c r="AA335" s="94"/>
      <c r="AB335" s="94"/>
      <c r="AC335" s="94"/>
      <c r="AD335" s="94"/>
      <c r="AE335" s="94"/>
      <c r="AF335" s="94"/>
      <c r="AG335" s="94"/>
      <c r="AH335" s="94"/>
      <c r="AI335" s="94"/>
      <c r="AJ335" s="94"/>
      <c r="AK335" s="94"/>
      <c r="AL335" s="94"/>
      <c r="AM335" s="94"/>
      <c r="AN335" s="94"/>
      <c r="AO335" s="94"/>
      <c r="AP335" s="94"/>
      <c r="AQ335" s="94"/>
      <c r="AR335" s="94"/>
      <c r="AS335" s="94"/>
      <c r="AT335" s="94"/>
      <c r="AU335" s="94"/>
      <c r="AV335" s="94"/>
      <c r="AW335" s="94"/>
      <c r="AX335" s="94"/>
      <c r="AY335" s="94"/>
      <c r="AZ335" s="94"/>
      <c r="BA335" s="94"/>
      <c r="BB335" s="94"/>
      <c r="BC335" s="94"/>
      <c r="BD335" s="94"/>
      <c r="BE335" s="94"/>
      <c r="BF335" s="94"/>
      <c r="BG335" s="94"/>
      <c r="BH335" s="94"/>
      <c r="BI335" s="94"/>
    </row>
    <row r="336" spans="1:61">
      <c r="A336" s="94"/>
      <c r="B336" s="95"/>
      <c r="C336" s="96"/>
      <c r="D336" s="97"/>
      <c r="E336" s="97"/>
      <c r="F336" s="97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  <c r="R336" s="94"/>
      <c r="S336" s="94"/>
      <c r="T336" s="94"/>
      <c r="U336" s="94"/>
      <c r="V336" s="94"/>
      <c r="W336" s="94"/>
      <c r="X336" s="94"/>
      <c r="Y336" s="94"/>
      <c r="Z336" s="94"/>
      <c r="AA336" s="94"/>
      <c r="AB336" s="94"/>
      <c r="AC336" s="94"/>
      <c r="AD336" s="94"/>
      <c r="AE336" s="94"/>
      <c r="AF336" s="94"/>
      <c r="AG336" s="94"/>
      <c r="AH336" s="94"/>
      <c r="AI336" s="94"/>
      <c r="AJ336" s="94"/>
      <c r="AK336" s="94"/>
      <c r="AL336" s="94"/>
      <c r="AM336" s="94"/>
      <c r="AN336" s="94"/>
      <c r="AO336" s="94"/>
      <c r="AP336" s="94"/>
      <c r="AQ336" s="94"/>
      <c r="AR336" s="94"/>
      <c r="AS336" s="94"/>
      <c r="AT336" s="94"/>
      <c r="AU336" s="94"/>
      <c r="AV336" s="94"/>
      <c r="AW336" s="94"/>
      <c r="AX336" s="94"/>
      <c r="AY336" s="94"/>
      <c r="AZ336" s="94"/>
      <c r="BA336" s="94"/>
      <c r="BB336" s="94"/>
      <c r="BC336" s="94"/>
      <c r="BD336" s="94"/>
      <c r="BE336" s="94"/>
      <c r="BF336" s="94"/>
      <c r="BG336" s="94"/>
      <c r="BH336" s="94"/>
      <c r="BI336" s="94"/>
    </row>
    <row r="337" spans="1:61">
      <c r="A337" s="94"/>
      <c r="B337" s="95"/>
      <c r="C337" s="96"/>
      <c r="D337" s="97"/>
      <c r="E337" s="97"/>
      <c r="F337" s="97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  <c r="R337" s="94"/>
      <c r="S337" s="94"/>
      <c r="T337" s="94"/>
      <c r="U337" s="94"/>
      <c r="V337" s="94"/>
      <c r="W337" s="94"/>
      <c r="X337" s="94"/>
      <c r="Y337" s="94"/>
      <c r="Z337" s="94"/>
      <c r="AA337" s="94"/>
      <c r="AB337" s="94"/>
      <c r="AC337" s="94"/>
      <c r="AD337" s="94"/>
      <c r="AE337" s="94"/>
      <c r="AF337" s="94"/>
      <c r="AG337" s="94"/>
      <c r="AH337" s="94"/>
      <c r="AI337" s="94"/>
      <c r="AJ337" s="94"/>
      <c r="AK337" s="94"/>
      <c r="AL337" s="94"/>
      <c r="AM337" s="94"/>
      <c r="AN337" s="94"/>
      <c r="AO337" s="94"/>
      <c r="AP337" s="94"/>
      <c r="AQ337" s="94"/>
      <c r="AR337" s="94"/>
      <c r="AS337" s="94"/>
      <c r="AT337" s="94"/>
      <c r="AU337" s="94"/>
      <c r="AV337" s="94"/>
      <c r="AW337" s="94"/>
      <c r="AX337" s="94"/>
      <c r="AY337" s="94"/>
      <c r="AZ337" s="94"/>
      <c r="BA337" s="94"/>
      <c r="BB337" s="94"/>
      <c r="BC337" s="94"/>
      <c r="BD337" s="94"/>
      <c r="BE337" s="94"/>
      <c r="BF337" s="94"/>
      <c r="BG337" s="94"/>
      <c r="BH337" s="94"/>
      <c r="BI337" s="94"/>
    </row>
    <row r="338" spans="1:61">
      <c r="A338" s="94"/>
      <c r="B338" s="95"/>
      <c r="C338" s="96"/>
      <c r="D338" s="97"/>
      <c r="E338" s="97"/>
      <c r="F338" s="97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  <c r="S338" s="94"/>
      <c r="T338" s="94"/>
      <c r="U338" s="94"/>
      <c r="V338" s="94"/>
      <c r="W338" s="94"/>
      <c r="X338" s="94"/>
      <c r="Y338" s="94"/>
      <c r="Z338" s="94"/>
      <c r="AA338" s="94"/>
      <c r="AB338" s="94"/>
      <c r="AC338" s="94"/>
      <c r="AD338" s="94"/>
      <c r="AE338" s="94"/>
      <c r="AF338" s="94"/>
      <c r="AG338" s="94"/>
      <c r="AH338" s="94"/>
      <c r="AI338" s="94"/>
      <c r="AJ338" s="94"/>
      <c r="AK338" s="94"/>
      <c r="AL338" s="94"/>
      <c r="AM338" s="94"/>
      <c r="AN338" s="94"/>
      <c r="AO338" s="94"/>
      <c r="AP338" s="94"/>
      <c r="AQ338" s="94"/>
      <c r="AR338" s="94"/>
      <c r="AS338" s="94"/>
      <c r="AT338" s="94"/>
      <c r="AU338" s="94"/>
      <c r="AV338" s="94"/>
      <c r="AW338" s="94"/>
      <c r="AX338" s="94"/>
      <c r="AY338" s="94"/>
      <c r="AZ338" s="94"/>
      <c r="BA338" s="94"/>
      <c r="BB338" s="94"/>
      <c r="BC338" s="94"/>
      <c r="BD338" s="94"/>
      <c r="BE338" s="94"/>
      <c r="BF338" s="94"/>
      <c r="BG338" s="94"/>
      <c r="BH338" s="94"/>
      <c r="BI338" s="94"/>
    </row>
    <row r="339" spans="1:61">
      <c r="A339" s="94"/>
      <c r="B339" s="95"/>
      <c r="C339" s="96"/>
      <c r="D339" s="97"/>
      <c r="E339" s="97"/>
      <c r="F339" s="97"/>
      <c r="G339" s="94"/>
      <c r="H339" s="94"/>
      <c r="I339" s="94"/>
      <c r="J339" s="94"/>
      <c r="K339" s="94"/>
      <c r="L339" s="94"/>
      <c r="M339" s="94"/>
      <c r="N339" s="94"/>
      <c r="O339" s="94"/>
      <c r="P339" s="94"/>
      <c r="Q339" s="94"/>
      <c r="R339" s="94"/>
      <c r="S339" s="94"/>
      <c r="T339" s="94"/>
      <c r="U339" s="94"/>
      <c r="V339" s="94"/>
      <c r="W339" s="94"/>
      <c r="X339" s="94"/>
      <c r="Y339" s="94"/>
      <c r="Z339" s="94"/>
      <c r="AA339" s="94"/>
      <c r="AB339" s="94"/>
      <c r="AC339" s="94"/>
      <c r="AD339" s="94"/>
      <c r="AE339" s="94"/>
      <c r="AF339" s="94"/>
      <c r="AG339" s="94"/>
      <c r="AH339" s="94"/>
      <c r="AI339" s="94"/>
      <c r="AJ339" s="94"/>
      <c r="AK339" s="94"/>
      <c r="AL339" s="94"/>
      <c r="AM339" s="94"/>
      <c r="AN339" s="94"/>
      <c r="AO339" s="94"/>
      <c r="AP339" s="94"/>
      <c r="AQ339" s="94"/>
      <c r="AR339" s="94"/>
      <c r="AS339" s="94"/>
      <c r="AT339" s="94"/>
      <c r="AU339" s="94"/>
      <c r="AV339" s="94"/>
      <c r="AW339" s="94"/>
      <c r="AX339" s="94"/>
      <c r="AY339" s="94"/>
      <c r="AZ339" s="94"/>
      <c r="BA339" s="94"/>
      <c r="BB339" s="94"/>
      <c r="BC339" s="94"/>
      <c r="BD339" s="94"/>
      <c r="BE339" s="94"/>
      <c r="BF339" s="94"/>
      <c r="BG339" s="94"/>
      <c r="BH339" s="94"/>
      <c r="BI339" s="94"/>
    </row>
    <row r="340" spans="1:61">
      <c r="A340" s="94"/>
      <c r="B340" s="95"/>
      <c r="C340" s="96"/>
      <c r="D340" s="97"/>
      <c r="E340" s="97"/>
      <c r="F340" s="97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  <c r="S340" s="94"/>
      <c r="T340" s="94"/>
      <c r="U340" s="94"/>
      <c r="V340" s="94"/>
      <c r="W340" s="94"/>
      <c r="X340" s="94"/>
      <c r="Y340" s="94"/>
      <c r="Z340" s="94"/>
      <c r="AA340" s="94"/>
      <c r="AB340" s="94"/>
      <c r="AC340" s="94"/>
      <c r="AD340" s="94"/>
      <c r="AE340" s="94"/>
      <c r="AF340" s="94"/>
      <c r="AG340" s="94"/>
      <c r="AH340" s="94"/>
      <c r="AI340" s="94"/>
      <c r="AJ340" s="94"/>
      <c r="AK340" s="94"/>
      <c r="AL340" s="94"/>
      <c r="AM340" s="94"/>
      <c r="AN340" s="94"/>
      <c r="AO340" s="94"/>
      <c r="AP340" s="94"/>
      <c r="AQ340" s="94"/>
      <c r="AR340" s="94"/>
      <c r="AS340" s="94"/>
      <c r="AT340" s="94"/>
      <c r="AU340" s="94"/>
      <c r="AV340" s="94"/>
      <c r="AW340" s="94"/>
      <c r="AX340" s="94"/>
      <c r="AY340" s="94"/>
      <c r="AZ340" s="94"/>
      <c r="BA340" s="94"/>
      <c r="BB340" s="94"/>
      <c r="BC340" s="94"/>
      <c r="BD340" s="94"/>
      <c r="BE340" s="94"/>
      <c r="BF340" s="94"/>
      <c r="BG340" s="94"/>
      <c r="BH340" s="94"/>
      <c r="BI340" s="94"/>
    </row>
    <row r="341" spans="1:61">
      <c r="A341" s="94"/>
      <c r="B341" s="95"/>
      <c r="C341" s="96"/>
      <c r="D341" s="97"/>
      <c r="E341" s="97"/>
      <c r="F341" s="97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  <c r="S341" s="94"/>
      <c r="T341" s="94"/>
      <c r="U341" s="94"/>
      <c r="V341" s="94"/>
      <c r="W341" s="94"/>
      <c r="X341" s="94"/>
      <c r="Y341" s="94"/>
      <c r="Z341" s="94"/>
      <c r="AA341" s="94"/>
      <c r="AB341" s="94"/>
      <c r="AC341" s="94"/>
      <c r="AD341" s="94"/>
      <c r="AE341" s="94"/>
      <c r="AF341" s="94"/>
      <c r="AG341" s="94"/>
      <c r="AH341" s="94"/>
      <c r="AI341" s="94"/>
      <c r="AJ341" s="94"/>
      <c r="AK341" s="94"/>
      <c r="AL341" s="94"/>
      <c r="AM341" s="94"/>
      <c r="AN341" s="94"/>
      <c r="AO341" s="94"/>
      <c r="AP341" s="94"/>
      <c r="AQ341" s="94"/>
      <c r="AR341" s="94"/>
      <c r="AS341" s="94"/>
      <c r="AT341" s="94"/>
      <c r="AU341" s="94"/>
      <c r="AV341" s="94"/>
      <c r="AW341" s="94"/>
      <c r="AX341" s="94"/>
      <c r="AY341" s="94"/>
      <c r="AZ341" s="94"/>
      <c r="BA341" s="94"/>
      <c r="BB341" s="94"/>
      <c r="BC341" s="94"/>
      <c r="BD341" s="94"/>
      <c r="BE341" s="94"/>
      <c r="BF341" s="94"/>
      <c r="BG341" s="94"/>
      <c r="BH341" s="94"/>
      <c r="BI341" s="94"/>
    </row>
    <row r="342" spans="1:61">
      <c r="A342" s="94"/>
      <c r="B342" s="95"/>
      <c r="C342" s="96"/>
      <c r="D342" s="97"/>
      <c r="E342" s="97"/>
      <c r="F342" s="97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  <c r="S342" s="94"/>
      <c r="T342" s="94"/>
      <c r="U342" s="94"/>
      <c r="V342" s="94"/>
      <c r="W342" s="94"/>
      <c r="X342" s="94"/>
      <c r="Y342" s="94"/>
      <c r="Z342" s="94"/>
      <c r="AA342" s="94"/>
      <c r="AB342" s="94"/>
      <c r="AC342" s="94"/>
      <c r="AD342" s="94"/>
      <c r="AE342" s="94"/>
      <c r="AF342" s="94"/>
      <c r="AG342" s="94"/>
      <c r="AH342" s="94"/>
      <c r="AI342" s="94"/>
      <c r="AJ342" s="94"/>
      <c r="AK342" s="94"/>
      <c r="AL342" s="94"/>
      <c r="AM342" s="94"/>
      <c r="AN342" s="94"/>
      <c r="AO342" s="94"/>
      <c r="AP342" s="94"/>
      <c r="AQ342" s="94"/>
      <c r="AR342" s="94"/>
      <c r="AS342" s="94"/>
      <c r="AT342" s="94"/>
      <c r="AU342" s="94"/>
      <c r="AV342" s="94"/>
      <c r="AW342" s="94"/>
      <c r="AX342" s="94"/>
      <c r="AY342" s="94"/>
      <c r="AZ342" s="94"/>
      <c r="BA342" s="94"/>
      <c r="BB342" s="94"/>
      <c r="BC342" s="94"/>
      <c r="BD342" s="94"/>
      <c r="BE342" s="94"/>
      <c r="BF342" s="94"/>
      <c r="BG342" s="94"/>
      <c r="BH342" s="94"/>
      <c r="BI342" s="94"/>
    </row>
    <row r="343" spans="1:61">
      <c r="A343" s="94"/>
      <c r="B343" s="95"/>
      <c r="C343" s="96"/>
      <c r="D343" s="97"/>
      <c r="E343" s="97"/>
      <c r="F343" s="97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  <c r="S343" s="94"/>
      <c r="T343" s="94"/>
      <c r="U343" s="94"/>
      <c r="V343" s="94"/>
      <c r="W343" s="94"/>
      <c r="X343" s="94"/>
      <c r="Y343" s="94"/>
      <c r="Z343" s="94"/>
      <c r="AA343" s="94"/>
      <c r="AB343" s="94"/>
      <c r="AC343" s="94"/>
      <c r="AD343" s="94"/>
      <c r="AE343" s="94"/>
      <c r="AF343" s="94"/>
      <c r="AG343" s="94"/>
      <c r="AH343" s="94"/>
      <c r="AI343" s="94"/>
      <c r="AJ343" s="94"/>
      <c r="AK343" s="94"/>
      <c r="AL343" s="94"/>
      <c r="AM343" s="94"/>
      <c r="AN343" s="94"/>
      <c r="AO343" s="94"/>
      <c r="AP343" s="94"/>
      <c r="AQ343" s="94"/>
      <c r="AR343" s="94"/>
      <c r="AS343" s="94"/>
      <c r="AT343" s="94"/>
      <c r="AU343" s="94"/>
      <c r="AV343" s="94"/>
      <c r="AW343" s="94"/>
      <c r="AX343" s="94"/>
      <c r="AY343" s="94"/>
      <c r="AZ343" s="94"/>
      <c r="BA343" s="94"/>
      <c r="BB343" s="94"/>
      <c r="BC343" s="94"/>
      <c r="BD343" s="94"/>
      <c r="BE343" s="94"/>
      <c r="BF343" s="94"/>
      <c r="BG343" s="94"/>
      <c r="BH343" s="94"/>
      <c r="BI343" s="94"/>
    </row>
    <row r="344" spans="1:61">
      <c r="A344" s="94"/>
      <c r="B344" s="95"/>
      <c r="C344" s="96"/>
      <c r="D344" s="97"/>
      <c r="E344" s="97"/>
      <c r="F344" s="97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  <c r="S344" s="94"/>
      <c r="T344" s="94"/>
      <c r="U344" s="94"/>
      <c r="V344" s="94"/>
      <c r="W344" s="94"/>
      <c r="X344" s="94"/>
      <c r="Y344" s="94"/>
      <c r="Z344" s="94"/>
      <c r="AA344" s="94"/>
      <c r="AB344" s="94"/>
      <c r="AC344" s="94"/>
      <c r="AD344" s="94"/>
      <c r="AE344" s="94"/>
      <c r="AF344" s="94"/>
      <c r="AG344" s="94"/>
      <c r="AH344" s="94"/>
      <c r="AI344" s="94"/>
      <c r="AJ344" s="94"/>
      <c r="AK344" s="94"/>
      <c r="AL344" s="94"/>
      <c r="AM344" s="94"/>
      <c r="AN344" s="94"/>
      <c r="AO344" s="94"/>
      <c r="AP344" s="94"/>
      <c r="AQ344" s="94"/>
      <c r="AR344" s="94"/>
      <c r="AS344" s="94"/>
      <c r="AT344" s="94"/>
      <c r="AU344" s="94"/>
      <c r="AV344" s="94"/>
      <c r="AW344" s="94"/>
      <c r="AX344" s="94"/>
      <c r="AY344" s="94"/>
      <c r="AZ344" s="94"/>
      <c r="BA344" s="94"/>
      <c r="BB344" s="94"/>
      <c r="BC344" s="94"/>
      <c r="BD344" s="94"/>
      <c r="BE344" s="94"/>
      <c r="BF344" s="94"/>
      <c r="BG344" s="94"/>
      <c r="BH344" s="94"/>
      <c r="BI344" s="94"/>
    </row>
    <row r="345" spans="1:61">
      <c r="A345" s="94"/>
      <c r="B345" s="95"/>
      <c r="C345" s="96"/>
      <c r="D345" s="97"/>
      <c r="E345" s="97"/>
      <c r="F345" s="97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  <c r="S345" s="94"/>
      <c r="T345" s="94"/>
      <c r="U345" s="94"/>
      <c r="V345" s="94"/>
      <c r="W345" s="94"/>
      <c r="X345" s="94"/>
      <c r="Y345" s="94"/>
      <c r="Z345" s="94"/>
      <c r="AA345" s="94"/>
      <c r="AB345" s="94"/>
      <c r="AC345" s="94"/>
      <c r="AD345" s="94"/>
      <c r="AE345" s="94"/>
      <c r="AF345" s="94"/>
      <c r="AG345" s="94"/>
      <c r="AH345" s="94"/>
      <c r="AI345" s="94"/>
      <c r="AJ345" s="94"/>
      <c r="AK345" s="94"/>
      <c r="AL345" s="94"/>
      <c r="AM345" s="94"/>
      <c r="AN345" s="94"/>
      <c r="AO345" s="94"/>
      <c r="AP345" s="94"/>
      <c r="AQ345" s="94"/>
      <c r="AR345" s="94"/>
      <c r="AS345" s="94"/>
      <c r="AT345" s="94"/>
      <c r="AU345" s="94"/>
      <c r="AV345" s="94"/>
      <c r="AW345" s="94"/>
      <c r="AX345" s="94"/>
      <c r="AY345" s="94"/>
      <c r="AZ345" s="94"/>
      <c r="BA345" s="94"/>
      <c r="BB345" s="94"/>
      <c r="BC345" s="94"/>
      <c r="BD345" s="94"/>
      <c r="BE345" s="94"/>
      <c r="BF345" s="94"/>
      <c r="BG345" s="94"/>
      <c r="BH345" s="94"/>
      <c r="BI345" s="94"/>
    </row>
    <row r="346" spans="1:61">
      <c r="A346" s="94"/>
      <c r="B346" s="95"/>
      <c r="C346" s="96"/>
      <c r="D346" s="97"/>
      <c r="E346" s="97"/>
      <c r="F346" s="97"/>
      <c r="G346" s="94"/>
      <c r="H346" s="94"/>
      <c r="I346" s="94"/>
      <c r="J346" s="94"/>
      <c r="K346" s="94"/>
      <c r="L346" s="94"/>
      <c r="M346" s="94"/>
      <c r="N346" s="94"/>
      <c r="O346" s="94"/>
      <c r="P346" s="94"/>
      <c r="Q346" s="94"/>
      <c r="R346" s="94"/>
      <c r="S346" s="94"/>
      <c r="T346" s="94"/>
      <c r="U346" s="94"/>
      <c r="V346" s="94"/>
      <c r="W346" s="94"/>
      <c r="X346" s="94"/>
      <c r="Y346" s="94"/>
      <c r="Z346" s="94"/>
      <c r="AA346" s="94"/>
      <c r="AB346" s="94"/>
      <c r="AC346" s="94"/>
      <c r="AD346" s="94"/>
      <c r="AE346" s="94"/>
      <c r="AF346" s="94"/>
      <c r="AG346" s="94"/>
      <c r="AH346" s="94"/>
      <c r="AI346" s="94"/>
      <c r="AJ346" s="94"/>
      <c r="AK346" s="94"/>
      <c r="AL346" s="94"/>
      <c r="AM346" s="94"/>
      <c r="AN346" s="94"/>
      <c r="AO346" s="94"/>
      <c r="AP346" s="94"/>
      <c r="AQ346" s="94"/>
      <c r="AR346" s="94"/>
      <c r="AS346" s="94"/>
      <c r="AT346" s="94"/>
      <c r="AU346" s="94"/>
      <c r="AV346" s="94"/>
      <c r="AW346" s="94"/>
      <c r="AX346" s="94"/>
      <c r="AY346" s="94"/>
      <c r="AZ346" s="94"/>
      <c r="BA346" s="94"/>
      <c r="BB346" s="94"/>
      <c r="BC346" s="94"/>
      <c r="BD346" s="94"/>
      <c r="BE346" s="94"/>
      <c r="BF346" s="94"/>
      <c r="BG346" s="94"/>
      <c r="BH346" s="94"/>
      <c r="BI346" s="94"/>
    </row>
    <row r="347" spans="1:61">
      <c r="A347" s="94"/>
      <c r="B347" s="95"/>
      <c r="C347" s="96"/>
      <c r="D347" s="97"/>
      <c r="E347" s="97"/>
      <c r="F347" s="97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  <c r="U347" s="94"/>
      <c r="V347" s="94"/>
      <c r="W347" s="94"/>
      <c r="X347" s="94"/>
      <c r="Y347" s="94"/>
      <c r="Z347" s="94"/>
      <c r="AA347" s="94"/>
      <c r="AB347" s="94"/>
      <c r="AC347" s="94"/>
      <c r="AD347" s="94"/>
      <c r="AE347" s="94"/>
      <c r="AF347" s="94"/>
      <c r="AG347" s="94"/>
      <c r="AH347" s="94"/>
      <c r="AI347" s="94"/>
      <c r="AJ347" s="94"/>
      <c r="AK347" s="94"/>
      <c r="AL347" s="94"/>
      <c r="AM347" s="94"/>
      <c r="AN347" s="94"/>
      <c r="AO347" s="94"/>
      <c r="AP347" s="94"/>
      <c r="AQ347" s="94"/>
      <c r="AR347" s="94"/>
      <c r="AS347" s="94"/>
      <c r="AT347" s="94"/>
      <c r="AU347" s="94"/>
      <c r="AV347" s="94"/>
      <c r="AW347" s="94"/>
      <c r="AX347" s="94"/>
      <c r="AY347" s="94"/>
      <c r="AZ347" s="94"/>
      <c r="BA347" s="94"/>
      <c r="BB347" s="94"/>
      <c r="BC347" s="94"/>
      <c r="BD347" s="94"/>
      <c r="BE347" s="94"/>
      <c r="BF347" s="94"/>
      <c r="BG347" s="94"/>
      <c r="BH347" s="94"/>
      <c r="BI347" s="94"/>
    </row>
    <row r="348" spans="1:61">
      <c r="A348" s="94"/>
      <c r="B348" s="95"/>
      <c r="C348" s="96"/>
      <c r="D348" s="97"/>
      <c r="E348" s="97"/>
      <c r="F348" s="97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  <c r="S348" s="94"/>
      <c r="T348" s="94"/>
      <c r="U348" s="94"/>
      <c r="V348" s="94"/>
      <c r="W348" s="94"/>
      <c r="X348" s="94"/>
      <c r="Y348" s="94"/>
      <c r="Z348" s="94"/>
      <c r="AA348" s="94"/>
      <c r="AB348" s="94"/>
      <c r="AC348" s="94"/>
      <c r="AD348" s="94"/>
      <c r="AE348" s="94"/>
      <c r="AF348" s="94"/>
      <c r="AG348" s="94"/>
      <c r="AH348" s="94"/>
      <c r="AI348" s="94"/>
      <c r="AJ348" s="94"/>
      <c r="AK348" s="94"/>
      <c r="AL348" s="94"/>
      <c r="AM348" s="94"/>
      <c r="AN348" s="94"/>
      <c r="AO348" s="94"/>
      <c r="AP348" s="94"/>
      <c r="AQ348" s="94"/>
      <c r="AR348" s="94"/>
      <c r="AS348" s="94"/>
      <c r="AT348" s="94"/>
      <c r="AU348" s="94"/>
      <c r="AV348" s="94"/>
      <c r="AW348" s="94"/>
      <c r="AX348" s="94"/>
      <c r="AY348" s="94"/>
      <c r="AZ348" s="94"/>
      <c r="BA348" s="94"/>
      <c r="BB348" s="94"/>
      <c r="BC348" s="94"/>
      <c r="BD348" s="94"/>
      <c r="BE348" s="94"/>
      <c r="BF348" s="94"/>
      <c r="BG348" s="94"/>
      <c r="BH348" s="94"/>
      <c r="BI348" s="94"/>
    </row>
    <row r="349" spans="1:61">
      <c r="A349" s="94"/>
      <c r="B349" s="95"/>
      <c r="C349" s="96"/>
      <c r="D349" s="97"/>
      <c r="E349" s="97"/>
      <c r="F349" s="97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  <c r="S349" s="94"/>
      <c r="T349" s="94"/>
      <c r="U349" s="94"/>
      <c r="V349" s="94"/>
      <c r="W349" s="94"/>
      <c r="X349" s="94"/>
      <c r="Y349" s="94"/>
      <c r="Z349" s="94"/>
      <c r="AA349" s="94"/>
      <c r="AB349" s="94"/>
      <c r="AC349" s="94"/>
      <c r="AD349" s="94"/>
      <c r="AE349" s="94"/>
      <c r="AF349" s="94"/>
      <c r="AG349" s="94"/>
      <c r="AH349" s="94"/>
      <c r="AI349" s="94"/>
      <c r="AJ349" s="94"/>
      <c r="AK349" s="94"/>
      <c r="AL349" s="94"/>
      <c r="AM349" s="94"/>
      <c r="AN349" s="94"/>
      <c r="AO349" s="94"/>
      <c r="AP349" s="94"/>
      <c r="AQ349" s="94"/>
      <c r="AR349" s="94"/>
      <c r="AS349" s="94"/>
      <c r="AT349" s="94"/>
      <c r="AU349" s="94"/>
      <c r="AV349" s="94"/>
      <c r="AW349" s="94"/>
      <c r="AX349" s="94"/>
      <c r="AY349" s="94"/>
      <c r="AZ349" s="94"/>
      <c r="BA349" s="94"/>
      <c r="BB349" s="94"/>
      <c r="BC349" s="94"/>
      <c r="BD349" s="94"/>
      <c r="BE349" s="94"/>
      <c r="BF349" s="94"/>
      <c r="BG349" s="94"/>
      <c r="BH349" s="94"/>
      <c r="BI349" s="94"/>
    </row>
    <row r="350" spans="1:61">
      <c r="A350" s="94"/>
      <c r="B350" s="95"/>
      <c r="C350" s="96"/>
      <c r="D350" s="97"/>
      <c r="E350" s="97"/>
      <c r="F350" s="97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  <c r="S350" s="94"/>
      <c r="T350" s="94"/>
      <c r="U350" s="94"/>
      <c r="V350" s="94"/>
      <c r="W350" s="94"/>
      <c r="X350" s="94"/>
      <c r="Y350" s="94"/>
      <c r="Z350" s="94"/>
      <c r="AA350" s="94"/>
      <c r="AB350" s="94"/>
      <c r="AC350" s="94"/>
      <c r="AD350" s="94"/>
      <c r="AE350" s="94"/>
      <c r="AF350" s="94"/>
      <c r="AG350" s="94"/>
      <c r="AH350" s="94"/>
      <c r="AI350" s="94"/>
      <c r="AJ350" s="94"/>
      <c r="AK350" s="94"/>
      <c r="AL350" s="94"/>
      <c r="AM350" s="94"/>
      <c r="AN350" s="94"/>
      <c r="AO350" s="94"/>
      <c r="AP350" s="94"/>
      <c r="AQ350" s="94"/>
      <c r="AR350" s="94"/>
      <c r="AS350" s="94"/>
      <c r="AT350" s="94"/>
      <c r="AU350" s="94"/>
      <c r="AV350" s="94"/>
      <c r="AW350" s="94"/>
      <c r="AX350" s="94"/>
      <c r="AY350" s="94"/>
      <c r="AZ350" s="94"/>
      <c r="BA350" s="94"/>
      <c r="BB350" s="94"/>
      <c r="BC350" s="94"/>
      <c r="BD350" s="94"/>
      <c r="BE350" s="94"/>
      <c r="BF350" s="94"/>
      <c r="BG350" s="94"/>
      <c r="BH350" s="94"/>
      <c r="BI350" s="94"/>
    </row>
    <row r="351" spans="1:61">
      <c r="A351" s="94"/>
      <c r="B351" s="95"/>
      <c r="C351" s="96"/>
      <c r="D351" s="97"/>
      <c r="E351" s="97"/>
      <c r="F351" s="97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  <c r="U351" s="94"/>
      <c r="V351" s="94"/>
      <c r="W351" s="94"/>
      <c r="X351" s="94"/>
      <c r="Y351" s="94"/>
      <c r="Z351" s="94"/>
      <c r="AA351" s="94"/>
      <c r="AB351" s="94"/>
      <c r="AC351" s="94"/>
      <c r="AD351" s="94"/>
      <c r="AE351" s="94"/>
      <c r="AF351" s="94"/>
      <c r="AG351" s="94"/>
      <c r="AH351" s="94"/>
      <c r="AI351" s="94"/>
      <c r="AJ351" s="94"/>
      <c r="AK351" s="94"/>
      <c r="AL351" s="94"/>
      <c r="AM351" s="94"/>
      <c r="AN351" s="94"/>
      <c r="AO351" s="94"/>
      <c r="AP351" s="94"/>
      <c r="AQ351" s="94"/>
      <c r="AR351" s="94"/>
      <c r="AS351" s="94"/>
      <c r="AT351" s="94"/>
      <c r="AU351" s="94"/>
      <c r="AV351" s="94"/>
      <c r="AW351" s="94"/>
      <c r="AX351" s="94"/>
      <c r="AY351" s="94"/>
      <c r="AZ351" s="94"/>
      <c r="BA351" s="94"/>
      <c r="BB351" s="94"/>
      <c r="BC351" s="94"/>
      <c r="BD351" s="94"/>
      <c r="BE351" s="94"/>
      <c r="BF351" s="94"/>
      <c r="BG351" s="94"/>
      <c r="BH351" s="94"/>
      <c r="BI351" s="94"/>
    </row>
    <row r="352" spans="1:61">
      <c r="A352" s="94"/>
      <c r="B352" s="95"/>
      <c r="C352" s="96"/>
      <c r="D352" s="97"/>
      <c r="E352" s="97"/>
      <c r="F352" s="97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  <c r="S352" s="94"/>
      <c r="T352" s="94"/>
      <c r="U352" s="94"/>
      <c r="V352" s="94"/>
      <c r="W352" s="94"/>
      <c r="X352" s="94"/>
      <c r="Y352" s="94"/>
      <c r="Z352" s="94"/>
      <c r="AA352" s="94"/>
      <c r="AB352" s="94"/>
      <c r="AC352" s="94"/>
      <c r="AD352" s="94"/>
      <c r="AE352" s="94"/>
      <c r="AF352" s="94"/>
      <c r="AG352" s="94"/>
      <c r="AH352" s="94"/>
      <c r="AI352" s="94"/>
      <c r="AJ352" s="94"/>
      <c r="AK352" s="94"/>
      <c r="AL352" s="94"/>
      <c r="AM352" s="94"/>
      <c r="AN352" s="94"/>
      <c r="AO352" s="94"/>
      <c r="AP352" s="94"/>
      <c r="AQ352" s="94"/>
      <c r="AR352" s="94"/>
      <c r="AS352" s="94"/>
      <c r="AT352" s="94"/>
      <c r="AU352" s="94"/>
      <c r="AV352" s="94"/>
      <c r="AW352" s="94"/>
      <c r="AX352" s="94"/>
      <c r="AY352" s="94"/>
      <c r="AZ352" s="94"/>
      <c r="BA352" s="94"/>
      <c r="BB352" s="94"/>
      <c r="BC352" s="94"/>
      <c r="BD352" s="94"/>
      <c r="BE352" s="94"/>
      <c r="BF352" s="94"/>
      <c r="BG352" s="94"/>
      <c r="BH352" s="94"/>
      <c r="BI352" s="94"/>
    </row>
    <row r="353" spans="1:61">
      <c r="A353" s="94"/>
      <c r="B353" s="95"/>
      <c r="C353" s="96"/>
      <c r="D353" s="97"/>
      <c r="E353" s="97"/>
      <c r="F353" s="97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  <c r="S353" s="94"/>
      <c r="T353" s="94"/>
      <c r="U353" s="94"/>
      <c r="V353" s="94"/>
      <c r="W353" s="94"/>
      <c r="X353" s="94"/>
      <c r="Y353" s="94"/>
      <c r="Z353" s="94"/>
      <c r="AA353" s="94"/>
      <c r="AB353" s="94"/>
      <c r="AC353" s="94"/>
      <c r="AD353" s="94"/>
      <c r="AE353" s="94"/>
      <c r="AF353" s="94"/>
      <c r="AG353" s="94"/>
      <c r="AH353" s="94"/>
      <c r="AI353" s="94"/>
      <c r="AJ353" s="94"/>
      <c r="AK353" s="94"/>
      <c r="AL353" s="94"/>
      <c r="AM353" s="94"/>
      <c r="AN353" s="94"/>
      <c r="AO353" s="94"/>
      <c r="AP353" s="94"/>
      <c r="AQ353" s="94"/>
      <c r="AR353" s="94"/>
      <c r="AS353" s="94"/>
      <c r="AT353" s="94"/>
      <c r="AU353" s="94"/>
      <c r="AV353" s="94"/>
      <c r="AW353" s="94"/>
      <c r="AX353" s="94"/>
      <c r="AY353" s="94"/>
      <c r="AZ353" s="94"/>
      <c r="BA353" s="94"/>
      <c r="BB353" s="94"/>
      <c r="BC353" s="94"/>
      <c r="BD353" s="94"/>
      <c r="BE353" s="94"/>
      <c r="BF353" s="94"/>
      <c r="BG353" s="94"/>
      <c r="BH353" s="94"/>
      <c r="BI353" s="94"/>
    </row>
    <row r="354" spans="1:61">
      <c r="A354" s="94"/>
      <c r="B354" s="95"/>
      <c r="C354" s="96"/>
      <c r="D354" s="97"/>
      <c r="E354" s="97"/>
      <c r="F354" s="97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  <c r="U354" s="94"/>
      <c r="V354" s="94"/>
      <c r="W354" s="94"/>
      <c r="X354" s="94"/>
      <c r="Y354" s="94"/>
      <c r="Z354" s="94"/>
      <c r="AA354" s="94"/>
      <c r="AB354" s="94"/>
      <c r="AC354" s="94"/>
      <c r="AD354" s="94"/>
      <c r="AE354" s="94"/>
      <c r="AF354" s="94"/>
      <c r="AG354" s="94"/>
      <c r="AH354" s="94"/>
      <c r="AI354" s="94"/>
      <c r="AJ354" s="94"/>
      <c r="AK354" s="94"/>
      <c r="AL354" s="94"/>
      <c r="AM354" s="94"/>
      <c r="AN354" s="94"/>
      <c r="AO354" s="94"/>
      <c r="AP354" s="94"/>
      <c r="AQ354" s="94"/>
      <c r="AR354" s="94"/>
      <c r="AS354" s="94"/>
      <c r="AT354" s="94"/>
      <c r="AU354" s="94"/>
      <c r="AV354" s="94"/>
      <c r="AW354" s="94"/>
      <c r="AX354" s="94"/>
      <c r="AY354" s="94"/>
      <c r="AZ354" s="94"/>
      <c r="BA354" s="94"/>
      <c r="BB354" s="94"/>
      <c r="BC354" s="94"/>
      <c r="BD354" s="94"/>
      <c r="BE354" s="94"/>
      <c r="BF354" s="94"/>
      <c r="BG354" s="94"/>
      <c r="BH354" s="94"/>
      <c r="BI354" s="94"/>
    </row>
    <row r="355" spans="1:61">
      <c r="A355" s="94"/>
      <c r="B355" s="95"/>
      <c r="C355" s="96"/>
      <c r="D355" s="97"/>
      <c r="E355" s="97"/>
      <c r="F355" s="97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  <c r="S355" s="94"/>
      <c r="T355" s="94"/>
      <c r="U355" s="94"/>
      <c r="V355" s="94"/>
      <c r="W355" s="94"/>
      <c r="X355" s="94"/>
      <c r="Y355" s="94"/>
      <c r="Z355" s="94"/>
      <c r="AA355" s="94"/>
      <c r="AB355" s="94"/>
      <c r="AC355" s="94"/>
      <c r="AD355" s="94"/>
      <c r="AE355" s="94"/>
      <c r="AF355" s="94"/>
      <c r="AG355" s="94"/>
      <c r="AH355" s="94"/>
      <c r="AI355" s="94"/>
      <c r="AJ355" s="94"/>
      <c r="AK355" s="94"/>
      <c r="AL355" s="94"/>
      <c r="AM355" s="94"/>
      <c r="AN355" s="94"/>
      <c r="AO355" s="94"/>
      <c r="AP355" s="94"/>
      <c r="AQ355" s="94"/>
      <c r="AR355" s="94"/>
      <c r="AS355" s="94"/>
      <c r="AT355" s="94"/>
      <c r="AU355" s="94"/>
      <c r="AV355" s="94"/>
      <c r="AW355" s="94"/>
      <c r="AX355" s="94"/>
      <c r="AY355" s="94"/>
      <c r="AZ355" s="94"/>
      <c r="BA355" s="94"/>
      <c r="BB355" s="94"/>
      <c r="BC355" s="94"/>
      <c r="BD355" s="94"/>
      <c r="BE355" s="94"/>
      <c r="BF355" s="94"/>
      <c r="BG355" s="94"/>
      <c r="BH355" s="94"/>
      <c r="BI355" s="94"/>
    </row>
    <row r="356" spans="1:61">
      <c r="A356" s="94"/>
      <c r="B356" s="95"/>
      <c r="C356" s="96"/>
      <c r="D356" s="97"/>
      <c r="E356" s="97"/>
      <c r="F356" s="97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  <c r="AA356" s="94"/>
      <c r="AB356" s="94"/>
      <c r="AC356" s="94"/>
      <c r="AD356" s="94"/>
      <c r="AE356" s="94"/>
      <c r="AF356" s="94"/>
      <c r="AG356" s="94"/>
      <c r="AH356" s="94"/>
      <c r="AI356" s="94"/>
      <c r="AJ356" s="94"/>
      <c r="AK356" s="94"/>
      <c r="AL356" s="94"/>
      <c r="AM356" s="94"/>
      <c r="AN356" s="94"/>
      <c r="AO356" s="94"/>
      <c r="AP356" s="94"/>
      <c r="AQ356" s="94"/>
      <c r="AR356" s="94"/>
      <c r="AS356" s="94"/>
      <c r="AT356" s="94"/>
      <c r="AU356" s="94"/>
      <c r="AV356" s="94"/>
      <c r="AW356" s="94"/>
      <c r="AX356" s="94"/>
      <c r="AY356" s="94"/>
      <c r="AZ356" s="94"/>
      <c r="BA356" s="94"/>
      <c r="BB356" s="94"/>
      <c r="BC356" s="94"/>
      <c r="BD356" s="94"/>
      <c r="BE356" s="94"/>
      <c r="BF356" s="94"/>
      <c r="BG356" s="94"/>
      <c r="BH356" s="94"/>
      <c r="BI356" s="94"/>
    </row>
    <row r="357" spans="1:61">
      <c r="A357" s="94"/>
      <c r="B357" s="95"/>
      <c r="C357" s="96"/>
      <c r="D357" s="97"/>
      <c r="E357" s="97"/>
      <c r="F357" s="97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  <c r="U357" s="94"/>
      <c r="V357" s="94"/>
      <c r="W357" s="94"/>
      <c r="X357" s="94"/>
      <c r="Y357" s="94"/>
      <c r="Z357" s="94"/>
      <c r="AA357" s="94"/>
      <c r="AB357" s="94"/>
      <c r="AC357" s="94"/>
      <c r="AD357" s="94"/>
      <c r="AE357" s="94"/>
      <c r="AF357" s="94"/>
      <c r="AG357" s="94"/>
      <c r="AH357" s="94"/>
      <c r="AI357" s="94"/>
      <c r="AJ357" s="94"/>
      <c r="AK357" s="94"/>
      <c r="AL357" s="94"/>
      <c r="AM357" s="94"/>
      <c r="AN357" s="94"/>
      <c r="AO357" s="94"/>
      <c r="AP357" s="94"/>
      <c r="AQ357" s="94"/>
      <c r="AR357" s="94"/>
      <c r="AS357" s="94"/>
      <c r="AT357" s="94"/>
      <c r="AU357" s="94"/>
      <c r="AV357" s="94"/>
      <c r="AW357" s="94"/>
      <c r="AX357" s="94"/>
      <c r="AY357" s="94"/>
      <c r="AZ357" s="94"/>
      <c r="BA357" s="94"/>
      <c r="BB357" s="94"/>
      <c r="BC357" s="94"/>
      <c r="BD357" s="94"/>
      <c r="BE357" s="94"/>
      <c r="BF357" s="94"/>
      <c r="BG357" s="94"/>
      <c r="BH357" s="94"/>
      <c r="BI357" s="94"/>
    </row>
    <row r="358" spans="1:61">
      <c r="A358" s="94"/>
      <c r="B358" s="95"/>
      <c r="C358" s="96"/>
      <c r="D358" s="97"/>
      <c r="E358" s="97"/>
      <c r="F358" s="97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  <c r="S358" s="94"/>
      <c r="T358" s="94"/>
      <c r="U358" s="94"/>
      <c r="V358" s="94"/>
      <c r="W358" s="94"/>
      <c r="X358" s="94"/>
      <c r="Y358" s="94"/>
      <c r="Z358" s="94"/>
      <c r="AA358" s="94"/>
      <c r="AB358" s="94"/>
      <c r="AC358" s="94"/>
      <c r="AD358" s="94"/>
      <c r="AE358" s="94"/>
      <c r="AF358" s="94"/>
      <c r="AG358" s="94"/>
      <c r="AH358" s="94"/>
      <c r="AI358" s="94"/>
      <c r="AJ358" s="94"/>
      <c r="AK358" s="94"/>
      <c r="AL358" s="94"/>
      <c r="AM358" s="94"/>
      <c r="AN358" s="94"/>
      <c r="AO358" s="94"/>
      <c r="AP358" s="94"/>
      <c r="AQ358" s="94"/>
      <c r="AR358" s="94"/>
      <c r="AS358" s="94"/>
      <c r="AT358" s="94"/>
      <c r="AU358" s="94"/>
      <c r="AV358" s="94"/>
      <c r="AW358" s="94"/>
      <c r="AX358" s="94"/>
      <c r="AY358" s="94"/>
      <c r="AZ358" s="94"/>
      <c r="BA358" s="94"/>
      <c r="BB358" s="94"/>
      <c r="BC358" s="94"/>
      <c r="BD358" s="94"/>
      <c r="BE358" s="94"/>
      <c r="BF358" s="94"/>
      <c r="BG358" s="94"/>
      <c r="BH358" s="94"/>
      <c r="BI358" s="94"/>
    </row>
    <row r="359" spans="1:61">
      <c r="A359" s="94"/>
      <c r="B359" s="95"/>
      <c r="C359" s="96"/>
      <c r="D359" s="97"/>
      <c r="E359" s="97"/>
      <c r="F359" s="97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  <c r="S359" s="94"/>
      <c r="T359" s="94"/>
      <c r="U359" s="94"/>
      <c r="V359" s="94"/>
      <c r="W359" s="94"/>
      <c r="X359" s="94"/>
      <c r="Y359" s="94"/>
      <c r="Z359" s="94"/>
      <c r="AA359" s="94"/>
      <c r="AB359" s="94"/>
      <c r="AC359" s="94"/>
      <c r="AD359" s="94"/>
      <c r="AE359" s="94"/>
      <c r="AF359" s="94"/>
      <c r="AG359" s="94"/>
      <c r="AH359" s="94"/>
      <c r="AI359" s="94"/>
      <c r="AJ359" s="94"/>
      <c r="AK359" s="94"/>
      <c r="AL359" s="94"/>
      <c r="AM359" s="94"/>
      <c r="AN359" s="94"/>
      <c r="AO359" s="94"/>
      <c r="AP359" s="94"/>
      <c r="AQ359" s="94"/>
      <c r="AR359" s="94"/>
      <c r="AS359" s="94"/>
      <c r="AT359" s="94"/>
      <c r="AU359" s="94"/>
      <c r="AV359" s="94"/>
      <c r="AW359" s="94"/>
      <c r="AX359" s="94"/>
      <c r="AY359" s="94"/>
      <c r="AZ359" s="94"/>
      <c r="BA359" s="94"/>
      <c r="BB359" s="94"/>
      <c r="BC359" s="94"/>
      <c r="BD359" s="94"/>
      <c r="BE359" s="94"/>
      <c r="BF359" s="94"/>
      <c r="BG359" s="94"/>
      <c r="BH359" s="94"/>
      <c r="BI359" s="94"/>
    </row>
    <row r="360" spans="1:61">
      <c r="A360" s="94"/>
      <c r="B360" s="95"/>
      <c r="C360" s="96"/>
      <c r="D360" s="97"/>
      <c r="E360" s="97"/>
      <c r="F360" s="97"/>
      <c r="G360" s="94"/>
      <c r="H360" s="94"/>
      <c r="I360" s="94"/>
      <c r="J360" s="94"/>
      <c r="K360" s="94"/>
      <c r="L360" s="94"/>
      <c r="M360" s="94"/>
      <c r="N360" s="94"/>
      <c r="O360" s="94"/>
      <c r="P360" s="94"/>
      <c r="Q360" s="94"/>
      <c r="R360" s="94"/>
      <c r="S360" s="94"/>
      <c r="T360" s="94"/>
      <c r="U360" s="94"/>
      <c r="V360" s="94"/>
      <c r="W360" s="94"/>
      <c r="X360" s="94"/>
      <c r="Y360" s="94"/>
      <c r="Z360" s="94"/>
      <c r="AA360" s="94"/>
      <c r="AB360" s="94"/>
      <c r="AC360" s="94"/>
      <c r="AD360" s="94"/>
      <c r="AE360" s="94"/>
      <c r="AF360" s="94"/>
      <c r="AG360" s="94"/>
      <c r="AH360" s="94"/>
      <c r="AI360" s="94"/>
      <c r="AJ360" s="94"/>
      <c r="AK360" s="94"/>
      <c r="AL360" s="94"/>
      <c r="AM360" s="94"/>
      <c r="AN360" s="94"/>
      <c r="AO360" s="94"/>
      <c r="AP360" s="94"/>
      <c r="AQ360" s="94"/>
      <c r="AR360" s="94"/>
      <c r="AS360" s="94"/>
      <c r="AT360" s="94"/>
      <c r="AU360" s="94"/>
      <c r="AV360" s="94"/>
      <c r="AW360" s="94"/>
      <c r="AX360" s="94"/>
      <c r="AY360" s="94"/>
      <c r="AZ360" s="94"/>
      <c r="BA360" s="94"/>
      <c r="BB360" s="94"/>
      <c r="BC360" s="94"/>
      <c r="BD360" s="94"/>
      <c r="BE360" s="94"/>
      <c r="BF360" s="94"/>
      <c r="BG360" s="94"/>
      <c r="BH360" s="94"/>
      <c r="BI360" s="94"/>
    </row>
    <row r="361" spans="1:61">
      <c r="A361" s="94"/>
      <c r="B361" s="95"/>
      <c r="C361" s="96"/>
      <c r="D361" s="97"/>
      <c r="E361" s="97"/>
      <c r="F361" s="97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  <c r="S361" s="94"/>
      <c r="T361" s="94"/>
      <c r="U361" s="94"/>
      <c r="V361" s="94"/>
      <c r="W361" s="94"/>
      <c r="X361" s="94"/>
      <c r="Y361" s="94"/>
      <c r="Z361" s="94"/>
      <c r="AA361" s="94"/>
      <c r="AB361" s="94"/>
      <c r="AC361" s="94"/>
      <c r="AD361" s="94"/>
      <c r="AE361" s="94"/>
      <c r="AF361" s="94"/>
      <c r="AG361" s="94"/>
      <c r="AH361" s="94"/>
      <c r="AI361" s="94"/>
      <c r="AJ361" s="94"/>
      <c r="AK361" s="94"/>
      <c r="AL361" s="94"/>
      <c r="AM361" s="94"/>
      <c r="AN361" s="94"/>
      <c r="AO361" s="94"/>
      <c r="AP361" s="94"/>
      <c r="AQ361" s="94"/>
      <c r="AR361" s="94"/>
      <c r="AS361" s="94"/>
      <c r="AT361" s="94"/>
      <c r="AU361" s="94"/>
      <c r="AV361" s="94"/>
      <c r="AW361" s="94"/>
      <c r="AX361" s="94"/>
      <c r="AY361" s="94"/>
      <c r="AZ361" s="94"/>
      <c r="BA361" s="94"/>
      <c r="BB361" s="94"/>
      <c r="BC361" s="94"/>
      <c r="BD361" s="94"/>
      <c r="BE361" s="94"/>
      <c r="BF361" s="94"/>
      <c r="BG361" s="94"/>
      <c r="BH361" s="94"/>
      <c r="BI361" s="94"/>
    </row>
    <row r="362" spans="1:61">
      <c r="A362" s="94"/>
      <c r="B362" s="95"/>
      <c r="C362" s="96"/>
      <c r="D362" s="97"/>
      <c r="E362" s="97"/>
      <c r="F362" s="97"/>
      <c r="G362" s="94"/>
      <c r="H362" s="94"/>
      <c r="I362" s="94"/>
      <c r="J362" s="94"/>
      <c r="K362" s="94"/>
      <c r="L362" s="94"/>
      <c r="M362" s="94"/>
      <c r="N362" s="94"/>
      <c r="O362" s="94"/>
      <c r="P362" s="94"/>
      <c r="Q362" s="94"/>
      <c r="R362" s="94"/>
      <c r="S362" s="94"/>
      <c r="T362" s="94"/>
      <c r="U362" s="94"/>
      <c r="V362" s="94"/>
      <c r="W362" s="94"/>
      <c r="X362" s="94"/>
      <c r="Y362" s="94"/>
      <c r="Z362" s="94"/>
      <c r="AA362" s="94"/>
      <c r="AB362" s="94"/>
      <c r="AC362" s="94"/>
      <c r="AD362" s="94"/>
      <c r="AE362" s="94"/>
      <c r="AF362" s="94"/>
      <c r="AG362" s="94"/>
      <c r="AH362" s="94"/>
      <c r="AI362" s="94"/>
      <c r="AJ362" s="94"/>
      <c r="AK362" s="94"/>
      <c r="AL362" s="94"/>
      <c r="AM362" s="94"/>
      <c r="AN362" s="94"/>
      <c r="AO362" s="94"/>
      <c r="AP362" s="94"/>
      <c r="AQ362" s="94"/>
      <c r="AR362" s="94"/>
      <c r="AS362" s="94"/>
      <c r="AT362" s="94"/>
      <c r="AU362" s="94"/>
      <c r="AV362" s="94"/>
      <c r="AW362" s="94"/>
      <c r="AX362" s="94"/>
      <c r="AY362" s="94"/>
      <c r="AZ362" s="94"/>
      <c r="BA362" s="94"/>
      <c r="BB362" s="94"/>
      <c r="BC362" s="94"/>
      <c r="BD362" s="94"/>
      <c r="BE362" s="94"/>
      <c r="BF362" s="94"/>
      <c r="BG362" s="94"/>
      <c r="BH362" s="94"/>
      <c r="BI362" s="94"/>
    </row>
    <row r="363" spans="1:61">
      <c r="A363" s="94"/>
      <c r="B363" s="95"/>
      <c r="C363" s="96"/>
      <c r="D363" s="97"/>
      <c r="E363" s="97"/>
      <c r="F363" s="97"/>
      <c r="G363" s="94"/>
      <c r="H363" s="94"/>
      <c r="I363" s="94"/>
      <c r="J363" s="94"/>
      <c r="K363" s="94"/>
      <c r="L363" s="94"/>
      <c r="M363" s="94"/>
      <c r="N363" s="94"/>
      <c r="O363" s="94"/>
      <c r="P363" s="94"/>
      <c r="Q363" s="94"/>
      <c r="R363" s="94"/>
      <c r="S363" s="94"/>
      <c r="T363" s="94"/>
      <c r="U363" s="94"/>
      <c r="V363" s="94"/>
      <c r="W363" s="94"/>
      <c r="X363" s="94"/>
      <c r="Y363" s="94"/>
      <c r="Z363" s="94"/>
      <c r="AA363" s="94"/>
      <c r="AB363" s="94"/>
      <c r="AC363" s="94"/>
      <c r="AD363" s="94"/>
      <c r="AE363" s="94"/>
      <c r="AF363" s="94"/>
      <c r="AG363" s="94"/>
      <c r="AH363" s="94"/>
      <c r="AI363" s="94"/>
      <c r="AJ363" s="94"/>
      <c r="AK363" s="94"/>
      <c r="AL363" s="94"/>
      <c r="AM363" s="94"/>
      <c r="AN363" s="94"/>
      <c r="AO363" s="94"/>
      <c r="AP363" s="94"/>
      <c r="AQ363" s="94"/>
      <c r="AR363" s="94"/>
      <c r="AS363" s="94"/>
      <c r="AT363" s="94"/>
      <c r="AU363" s="94"/>
      <c r="AV363" s="94"/>
      <c r="AW363" s="94"/>
      <c r="AX363" s="94"/>
      <c r="AY363" s="94"/>
      <c r="AZ363" s="94"/>
      <c r="BA363" s="94"/>
      <c r="BB363" s="94"/>
      <c r="BC363" s="94"/>
      <c r="BD363" s="94"/>
      <c r="BE363" s="94"/>
      <c r="BF363" s="94"/>
      <c r="BG363" s="94"/>
      <c r="BH363" s="94"/>
      <c r="BI363" s="94"/>
    </row>
    <row r="364" spans="1:61">
      <c r="A364" s="94"/>
      <c r="B364" s="95"/>
      <c r="C364" s="96"/>
      <c r="D364" s="97"/>
      <c r="E364" s="97"/>
      <c r="F364" s="97"/>
      <c r="G364" s="94"/>
      <c r="H364" s="94"/>
      <c r="I364" s="94"/>
      <c r="J364" s="94"/>
      <c r="K364" s="94"/>
      <c r="L364" s="94"/>
      <c r="M364" s="94"/>
      <c r="N364" s="94"/>
      <c r="O364" s="94"/>
      <c r="P364" s="94"/>
      <c r="Q364" s="94"/>
      <c r="R364" s="94"/>
      <c r="S364" s="94"/>
      <c r="T364" s="94"/>
      <c r="U364" s="94"/>
      <c r="V364" s="94"/>
      <c r="W364" s="94"/>
      <c r="X364" s="94"/>
      <c r="Y364" s="94"/>
      <c r="Z364" s="94"/>
      <c r="AA364" s="94"/>
      <c r="AB364" s="94"/>
      <c r="AC364" s="94"/>
      <c r="AD364" s="94"/>
      <c r="AE364" s="94"/>
      <c r="AF364" s="94"/>
      <c r="AG364" s="94"/>
      <c r="AH364" s="94"/>
      <c r="AI364" s="94"/>
      <c r="AJ364" s="94"/>
      <c r="AK364" s="94"/>
      <c r="AL364" s="94"/>
      <c r="AM364" s="94"/>
      <c r="AN364" s="94"/>
      <c r="AO364" s="94"/>
      <c r="AP364" s="94"/>
      <c r="AQ364" s="94"/>
      <c r="AR364" s="94"/>
      <c r="AS364" s="94"/>
      <c r="AT364" s="94"/>
      <c r="AU364" s="94"/>
      <c r="AV364" s="94"/>
      <c r="AW364" s="94"/>
      <c r="AX364" s="94"/>
      <c r="AY364" s="94"/>
      <c r="AZ364" s="94"/>
      <c r="BA364" s="94"/>
      <c r="BB364" s="94"/>
      <c r="BC364" s="94"/>
      <c r="BD364" s="94"/>
      <c r="BE364" s="94"/>
      <c r="BF364" s="94"/>
      <c r="BG364" s="94"/>
      <c r="BH364" s="94"/>
      <c r="BI364" s="94"/>
    </row>
    <row r="365" spans="1:61">
      <c r="A365" s="94"/>
      <c r="B365" s="95"/>
      <c r="C365" s="96"/>
      <c r="D365" s="97"/>
      <c r="E365" s="97"/>
      <c r="F365" s="97"/>
      <c r="G365" s="94"/>
      <c r="H365" s="94"/>
      <c r="I365" s="94"/>
      <c r="J365" s="94"/>
      <c r="K365" s="94"/>
      <c r="L365" s="94"/>
      <c r="M365" s="94"/>
      <c r="N365" s="94"/>
      <c r="O365" s="94"/>
      <c r="P365" s="94"/>
      <c r="Q365" s="94"/>
      <c r="R365" s="94"/>
      <c r="S365" s="94"/>
      <c r="T365" s="94"/>
      <c r="U365" s="94"/>
      <c r="V365" s="94"/>
      <c r="W365" s="94"/>
      <c r="X365" s="94"/>
      <c r="Y365" s="94"/>
      <c r="Z365" s="94"/>
      <c r="AA365" s="94"/>
      <c r="AB365" s="94"/>
      <c r="AC365" s="94"/>
      <c r="AD365" s="94"/>
      <c r="AE365" s="94"/>
      <c r="AF365" s="94"/>
      <c r="AG365" s="94"/>
      <c r="AH365" s="94"/>
      <c r="AI365" s="94"/>
      <c r="AJ365" s="94"/>
      <c r="AK365" s="94"/>
      <c r="AL365" s="94"/>
      <c r="AM365" s="94"/>
      <c r="AN365" s="94"/>
      <c r="AO365" s="94"/>
      <c r="AP365" s="94"/>
      <c r="AQ365" s="94"/>
      <c r="AR365" s="94"/>
      <c r="AS365" s="94"/>
      <c r="AT365" s="94"/>
      <c r="AU365" s="94"/>
      <c r="AV365" s="94"/>
      <c r="AW365" s="94"/>
      <c r="AX365" s="94"/>
      <c r="AY365" s="94"/>
      <c r="AZ365" s="94"/>
      <c r="BA365" s="94"/>
      <c r="BB365" s="94"/>
      <c r="BC365" s="94"/>
      <c r="BD365" s="94"/>
      <c r="BE365" s="94"/>
      <c r="BF365" s="94"/>
      <c r="BG365" s="94"/>
      <c r="BH365" s="94"/>
      <c r="BI365" s="94"/>
    </row>
  </sheetData>
  <mergeCells count="20">
    <mergeCell ref="A14:F14"/>
    <mergeCell ref="A15:F15"/>
    <mergeCell ref="B9:D9"/>
    <mergeCell ref="B10:D10"/>
    <mergeCell ref="B11:D11"/>
    <mergeCell ref="B12:D12"/>
    <mergeCell ref="A13:F13"/>
    <mergeCell ref="B1:D1"/>
    <mergeCell ref="B2:D2"/>
    <mergeCell ref="B4:D4"/>
    <mergeCell ref="B8:D8"/>
    <mergeCell ref="B3:D3"/>
    <mergeCell ref="A5:F5"/>
    <mergeCell ref="A6:F6"/>
    <mergeCell ref="A7:F7"/>
    <mergeCell ref="B16:D16"/>
    <mergeCell ref="A18:D18"/>
    <mergeCell ref="A19:D19"/>
    <mergeCell ref="A20:D20"/>
    <mergeCell ref="A21:D21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источники2025</vt:lpstr>
      <vt:lpstr>доходы2025</vt:lpstr>
      <vt:lpstr>ведомственная2025</vt:lpstr>
      <vt:lpstr>функциональн.2025</vt:lpstr>
      <vt:lpstr>МЦП По ЦСР2025</vt:lpstr>
      <vt:lpstr>ведомственная2025!Область_печати</vt:lpstr>
      <vt:lpstr>доходы2025!Область_печати</vt:lpstr>
      <vt:lpstr>'МЦП По ЦСР2025'!Область_печати</vt:lpstr>
      <vt:lpstr>функциональн.2025!Область_печати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2025-05-29T06:53:19Z</cp:lastPrinted>
  <dcterms:created xsi:type="dcterms:W3CDTF">1996-10-08T23:32:33Z</dcterms:created>
  <dcterms:modified xsi:type="dcterms:W3CDTF">2025-08-26T07:14:32Z</dcterms:modified>
</cp:coreProperties>
</file>